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a\"/>
    </mc:Choice>
  </mc:AlternateContent>
  <bookViews>
    <workbookView xWindow="0" yWindow="0" windowWidth="28800" windowHeight="12336" activeTab="1"/>
  </bookViews>
  <sheets>
    <sheet name="Shpenzime faktike total " sheetId="2" r:id="rId1"/>
    <sheet name="Evinca e shpenzimeve analitike" sheetId="3" r:id="rId2"/>
  </sheets>
  <definedNames>
    <definedName name="_xlnm.Print_Area" localSheetId="0">'Shpenzime faktike total '!$A$4:$K$33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3" l="1"/>
  <c r="R20" i="3"/>
  <c r="N20" i="3"/>
  <c r="M20" i="3"/>
  <c r="L20" i="3"/>
  <c r="K20" i="3"/>
  <c r="J20" i="3"/>
  <c r="I20" i="3"/>
  <c r="P20" i="3" s="1"/>
  <c r="Q20" i="3" s="1"/>
  <c r="H20" i="3"/>
  <c r="G20" i="3"/>
  <c r="P19" i="3"/>
  <c r="Q19" i="3" s="1"/>
  <c r="S18" i="3"/>
  <c r="R18" i="3"/>
  <c r="O18" i="3"/>
  <c r="N18" i="3"/>
  <c r="M18" i="3"/>
  <c r="L18" i="3"/>
  <c r="K18" i="3"/>
  <c r="P18" i="3" s="1"/>
  <c r="J18" i="3"/>
  <c r="I18" i="3"/>
  <c r="G18" i="3"/>
  <c r="P17" i="3"/>
  <c r="Q17" i="3" s="1"/>
  <c r="P16" i="3"/>
  <c r="Q16" i="3" s="1"/>
  <c r="I15" i="3"/>
  <c r="P15" i="3" s="1"/>
  <c r="Q15" i="3" s="1"/>
  <c r="H15" i="3"/>
  <c r="H18" i="3" s="1"/>
  <c r="G15" i="3"/>
  <c r="S14" i="3"/>
  <c r="S21" i="3" s="1"/>
  <c r="R14" i="3"/>
  <c r="R21" i="3" s="1"/>
  <c r="O14" i="3"/>
  <c r="N14" i="3"/>
  <c r="M14" i="3"/>
  <c r="L14" i="3"/>
  <c r="K14" i="3"/>
  <c r="J14" i="3"/>
  <c r="I14" i="3"/>
  <c r="P14" i="3" s="1"/>
  <c r="Q14" i="3" s="1"/>
  <c r="G14" i="3"/>
  <c r="P12" i="3"/>
  <c r="Q12" i="3" s="1"/>
  <c r="N12" i="3"/>
  <c r="I12" i="3"/>
  <c r="P11" i="3"/>
  <c r="Q11" i="3" s="1"/>
  <c r="I11" i="3"/>
  <c r="H11" i="3"/>
  <c r="H14" i="3" s="1"/>
  <c r="N10" i="3"/>
  <c r="N21" i="3" s="1"/>
  <c r="L10" i="3"/>
  <c r="L21" i="3" s="1"/>
  <c r="K10" i="3"/>
  <c r="K21" i="3" s="1"/>
  <c r="J10" i="3"/>
  <c r="J21" i="3" s="1"/>
  <c r="I10" i="3"/>
  <c r="I21" i="3" s="1"/>
  <c r="H10" i="3"/>
  <c r="H21" i="3" s="1"/>
  <c r="G10" i="3"/>
  <c r="G21" i="3" s="1"/>
  <c r="M9" i="3"/>
  <c r="P9" i="3" s="1"/>
  <c r="Q9" i="3" s="1"/>
  <c r="I9" i="3"/>
  <c r="P8" i="3"/>
  <c r="O8" i="3"/>
  <c r="O10" i="3" s="1"/>
  <c r="M8" i="3"/>
  <c r="I8" i="3"/>
  <c r="H8" i="3"/>
  <c r="Q18" i="3" l="1"/>
  <c r="O21" i="3"/>
  <c r="M10" i="3"/>
  <c r="M21" i="3" s="1"/>
  <c r="Q8" i="3"/>
  <c r="G33" i="2"/>
  <c r="F33" i="2"/>
  <c r="P10" i="3" l="1"/>
  <c r="P21" i="3" l="1"/>
  <c r="Q10" i="3"/>
  <c r="Q21" i="3" s="1"/>
</calcChain>
</file>

<file path=xl/comments1.xml><?xml version="1.0" encoding="utf-8"?>
<comments xmlns="http://schemas.openxmlformats.org/spreadsheetml/2006/main">
  <authors>
    <author>Windows User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  <charset val="238"/>
          </rPr>
          <t>Windows User:</t>
        </r>
        <r>
          <rPr>
            <sz val="9"/>
            <color indexed="81"/>
            <rFont val="Tahoma"/>
            <family val="2"/>
            <charset val="238"/>
          </rPr>
          <t xml:space="preserve">
45,000 2 here nje here 03.01.2019 dhe tjera nga data 14.01.2019</t>
        </r>
      </text>
    </comment>
  </commentList>
</comments>
</file>

<file path=xl/sharedStrings.xml><?xml version="1.0" encoding="utf-8"?>
<sst xmlns="http://schemas.openxmlformats.org/spreadsheetml/2006/main" count="110" uniqueCount="60">
  <si>
    <t>Gr</t>
  </si>
  <si>
    <t>Tit</t>
  </si>
  <si>
    <t>Kap</t>
  </si>
  <si>
    <t>Emer Kapitulli</t>
  </si>
  <si>
    <t>Pagat</t>
  </si>
  <si>
    <t>Çelje nga buxheti</t>
  </si>
  <si>
    <t>Veprimtaria e rivlerësimit kalimtar të magjistratit</t>
  </si>
  <si>
    <t xml:space="preserve">Plan </t>
  </si>
  <si>
    <t>Fakt</t>
  </si>
  <si>
    <t>KOMISIONI I PAVARUR I KUALIFIKIMIT</t>
  </si>
  <si>
    <t>Kodi i Institucionit          1063002</t>
  </si>
  <si>
    <t>TOTAL</t>
  </si>
  <si>
    <t xml:space="preserve">Kontributet e Sigurimeve Shoqërore </t>
  </si>
  <si>
    <t>Emërtimi i Institucionit Buxhetor / Programit</t>
  </si>
  <si>
    <t>në leke</t>
  </si>
  <si>
    <t>Tabela e realizimit të shpenzimeve për 04-mujorin  2019</t>
  </si>
  <si>
    <t>Mallra dhe Shërbime</t>
  </si>
  <si>
    <t xml:space="preserve">Transferta për buxhetet e familjarëve dhe Individët </t>
  </si>
  <si>
    <t xml:space="preserve">Shpenzime Kapitale të Trupëzuara </t>
  </si>
  <si>
    <t>Kodi i Institucionit 1063002</t>
  </si>
  <si>
    <t>04-2019</t>
  </si>
  <si>
    <t>Evidenca e shpenzimeve - për Institucionin Komisionin e Pavarur te Kualifikimit</t>
  </si>
  <si>
    <t>KOD</t>
  </si>
  <si>
    <t>GR</t>
  </si>
  <si>
    <t>PROG</t>
  </si>
  <si>
    <t>KAP</t>
  </si>
  <si>
    <t>PROJEKT</t>
  </si>
  <si>
    <t>ART</t>
  </si>
  <si>
    <t>PLAN VJETOR</t>
  </si>
  <si>
    <t>PL THESARI</t>
  </si>
  <si>
    <t>SHPENZIME THESARI</t>
  </si>
  <si>
    <t xml:space="preserve"> 466 TE DALA</t>
  </si>
  <si>
    <t>466 TE HYRA</t>
  </si>
  <si>
    <t>Fatura te papaguara</t>
  </si>
  <si>
    <t>TATIME E SIGURIME</t>
  </si>
  <si>
    <t>XHIR BRENDSH</t>
  </si>
  <si>
    <t>Fatura Papaguara 2018</t>
  </si>
  <si>
    <t>BANKA FIZIKE</t>
  </si>
  <si>
    <t>BANKA TOTAL</t>
  </si>
  <si>
    <t>NR PUNONJESVE</t>
  </si>
  <si>
    <t>I</t>
  </si>
  <si>
    <t>J</t>
  </si>
  <si>
    <t>K</t>
  </si>
  <si>
    <t>L</t>
  </si>
  <si>
    <t>M</t>
  </si>
  <si>
    <t>N</t>
  </si>
  <si>
    <t>O=I+J-K-L-M-N</t>
  </si>
  <si>
    <t>Q=O+P</t>
  </si>
  <si>
    <t>PLAN</t>
  </si>
  <si>
    <t>FAKT</t>
  </si>
  <si>
    <t>63</t>
  </si>
  <si>
    <t>03330</t>
  </si>
  <si>
    <t>01</t>
  </si>
  <si>
    <t>96302AA</t>
  </si>
  <si>
    <t>69</t>
  </si>
  <si>
    <t>65</t>
  </si>
  <si>
    <t>230-231</t>
  </si>
  <si>
    <t>M630002</t>
  </si>
  <si>
    <t>M630005</t>
  </si>
  <si>
    <t xml:space="preserve">TOTALI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</si>
</sst>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L_e_k_ë_-;\-* #,##0.00\ _L_e_k_ë_-;_-* &quot;-&quot;??\ _L_e_k_ë_-;_-@_-"/>
    <numFmt numFmtId="164" formatCode="_(* #,##0_);_(* \(#,##0\);_(* &quot;-&quot;??_);_(@_)"/>
  </numFmts>
  <fonts count="18" x14ac:knownFonts="1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rgb="FF212121"/>
      <name val="Times New Roman"/>
      <family val="1"/>
      <charset val="238"/>
    </font>
    <font>
      <b/>
      <sz val="16"/>
      <color rgb="FF21212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2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17" fontId="10" fillId="2" borderId="0" xfId="0" quotePrefix="1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/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7" fillId="2" borderId="20" xfId="0" applyFont="1" applyFill="1" applyBorder="1"/>
    <xf numFmtId="49" fontId="7" fillId="2" borderId="21" xfId="0" applyNumberFormat="1" applyFont="1" applyFill="1" applyBorder="1" applyAlignment="1">
      <alignment horizontal="center"/>
    </xf>
    <xf numFmtId="49" fontId="7" fillId="2" borderId="21" xfId="0" quotePrefix="1" applyNumberFormat="1" applyFont="1" applyFill="1" applyBorder="1" applyAlignment="1">
      <alignment horizontal="center"/>
    </xf>
    <xf numFmtId="0" fontId="7" fillId="2" borderId="21" xfId="0" quotePrefix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/>
    <xf numFmtId="164" fontId="7" fillId="2" borderId="21" xfId="1" applyNumberFormat="1" applyFont="1" applyFill="1" applyBorder="1"/>
    <xf numFmtId="164" fontId="13" fillId="2" borderId="21" xfId="1" applyNumberFormat="1" applyFont="1" applyFill="1" applyBorder="1"/>
    <xf numFmtId="164" fontId="14" fillId="2" borderId="21" xfId="1" applyNumberFormat="1" applyFont="1" applyFill="1" applyBorder="1"/>
    <xf numFmtId="49" fontId="7" fillId="2" borderId="21" xfId="1" applyNumberFormat="1" applyFont="1" applyFill="1" applyBorder="1" applyAlignment="1">
      <alignment horizontal="center"/>
    </xf>
    <xf numFmtId="49" fontId="7" fillId="2" borderId="22" xfId="1" applyNumberFormat="1" applyFont="1" applyFill="1" applyBorder="1" applyAlignment="1">
      <alignment horizontal="center"/>
    </xf>
    <xf numFmtId="164" fontId="8" fillId="2" borderId="0" xfId="0" applyNumberFormat="1" applyFont="1" applyFill="1"/>
    <xf numFmtId="164" fontId="7" fillId="2" borderId="21" xfId="1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9" fillId="2" borderId="20" xfId="0" applyFont="1" applyFill="1" applyBorder="1"/>
    <xf numFmtId="49" fontId="9" fillId="2" borderId="21" xfId="0" applyNumberFormat="1" applyFont="1" applyFill="1" applyBorder="1" applyAlignment="1">
      <alignment horizontal="center"/>
    </xf>
    <xf numFmtId="0" fontId="9" fillId="2" borderId="21" xfId="0" quotePrefix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1" xfId="0" applyFont="1" applyFill="1" applyBorder="1"/>
    <xf numFmtId="164" fontId="9" fillId="2" borderId="21" xfId="1" applyNumberFormat="1" applyFont="1" applyFill="1" applyBorder="1"/>
    <xf numFmtId="164" fontId="9" fillId="2" borderId="21" xfId="1" applyNumberFormat="1" applyFont="1" applyFill="1" applyBorder="1" applyAlignment="1">
      <alignment horizontal="center"/>
    </xf>
    <xf numFmtId="164" fontId="9" fillId="2" borderId="22" xfId="1" applyNumberFormat="1" applyFont="1" applyFill="1" applyBorder="1" applyAlignment="1">
      <alignment horizontal="center"/>
    </xf>
    <xf numFmtId="49" fontId="15" fillId="2" borderId="21" xfId="0" applyNumberFormat="1" applyFont="1" applyFill="1" applyBorder="1" applyAlignment="1">
      <alignment horizontal="center"/>
    </xf>
    <xf numFmtId="0" fontId="15" fillId="2" borderId="21" xfId="0" quotePrefix="1" applyFont="1" applyFill="1" applyBorder="1" applyAlignment="1">
      <alignment horizontal="center"/>
    </xf>
    <xf numFmtId="164" fontId="9" fillId="2" borderId="23" xfId="1" applyNumberFormat="1" applyFont="1" applyFill="1" applyBorder="1"/>
    <xf numFmtId="164" fontId="7" fillId="2" borderId="22" xfId="1" applyNumberFormat="1" applyFont="1" applyFill="1" applyBorder="1" applyAlignment="1">
      <alignment horizontal="center"/>
    </xf>
    <xf numFmtId="164" fontId="9" fillId="2" borderId="22" xfId="1" applyNumberFormat="1" applyFont="1" applyFill="1" applyBorder="1"/>
    <xf numFmtId="0" fontId="9" fillId="2" borderId="24" xfId="0" applyFont="1" applyFill="1" applyBorder="1"/>
    <xf numFmtId="49" fontId="9" fillId="2" borderId="23" xfId="0" applyNumberFormat="1" applyFont="1" applyFill="1" applyBorder="1" applyAlignment="1">
      <alignment horizontal="center"/>
    </xf>
    <xf numFmtId="0" fontId="9" fillId="2" borderId="23" xfId="0" quotePrefix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3" xfId="0" applyFont="1" applyFill="1" applyBorder="1"/>
    <xf numFmtId="164" fontId="9" fillId="2" borderId="25" xfId="1" applyNumberFormat="1" applyFont="1" applyFill="1" applyBorder="1"/>
    <xf numFmtId="0" fontId="9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/>
    <xf numFmtId="164" fontId="9" fillId="2" borderId="15" xfId="0" applyNumberFormat="1" applyFont="1" applyFill="1" applyBorder="1"/>
    <xf numFmtId="164" fontId="12" fillId="2" borderId="15" xfId="0" applyNumberFormat="1" applyFont="1" applyFill="1" applyBorder="1"/>
    <xf numFmtId="164" fontId="12" fillId="2" borderId="16" xfId="0" applyNumberFormat="1" applyFont="1" applyFill="1" applyBorder="1"/>
    <xf numFmtId="164" fontId="9" fillId="2" borderId="0" xfId="1" applyNumberFormat="1" applyFont="1" applyFill="1"/>
    <xf numFmtId="164" fontId="9" fillId="2" borderId="0" xfId="1" applyNumberFormat="1" applyFont="1" applyFill="1" applyAlignment="1">
      <alignment horizontal="center"/>
    </xf>
    <xf numFmtId="164" fontId="12" fillId="2" borderId="0" xfId="1" applyNumberFormat="1" applyFont="1" applyFill="1"/>
    <xf numFmtId="164" fontId="7" fillId="2" borderId="0" xfId="1" applyNumberFormat="1" applyFont="1" applyFill="1"/>
    <xf numFmtId="0" fontId="9" fillId="2" borderId="0" xfId="0" applyFont="1" applyFill="1" applyBorder="1"/>
    <xf numFmtId="0" fontId="7" fillId="2" borderId="0" xfId="0" applyFont="1" applyFill="1" applyBorder="1"/>
    <xf numFmtId="164" fontId="7" fillId="2" borderId="0" xfId="0" applyNumberFormat="1" applyFont="1" applyFill="1" applyBorder="1"/>
    <xf numFmtId="164" fontId="12" fillId="2" borderId="0" xfId="0" applyNumberFormat="1" applyFont="1" applyFill="1"/>
    <xf numFmtId="164" fontId="7" fillId="2" borderId="0" xfId="0" applyNumberFormat="1" applyFont="1" applyFill="1"/>
    <xf numFmtId="0" fontId="9" fillId="2" borderId="0" xfId="0" applyFont="1" applyFill="1" applyAlignment="1"/>
    <xf numFmtId="4" fontId="8" fillId="2" borderId="0" xfId="0" applyNumberFormat="1" applyFont="1" applyFill="1"/>
    <xf numFmtId="164" fontId="8" fillId="2" borderId="0" xfId="1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4" fontId="9" fillId="2" borderId="0" xfId="1" applyNumberFormat="1" applyFont="1" applyFill="1" applyAlignment="1">
      <alignment horizontal="center"/>
    </xf>
    <xf numFmtId="0" fontId="9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3"/>
  <sheetViews>
    <sheetView topLeftCell="A4" workbookViewId="0">
      <selection activeCell="K34" sqref="K34"/>
    </sheetView>
  </sheetViews>
  <sheetFormatPr defaultColWidth="9.109375" defaultRowHeight="21" x14ac:dyDescent="0.4"/>
  <cols>
    <col min="1" max="1" width="9.33203125" style="1" bestFit="1" customWidth="1"/>
    <col min="2" max="2" width="18.109375" style="1" customWidth="1"/>
    <col min="3" max="3" width="71.6640625" style="1" bestFit="1" customWidth="1"/>
    <col min="4" max="4" width="9.33203125" style="1" bestFit="1" customWidth="1"/>
    <col min="5" max="5" width="25.6640625" style="1" customWidth="1"/>
    <col min="6" max="6" width="17" style="1" bestFit="1" customWidth="1"/>
    <col min="7" max="7" width="19.44140625" style="1" bestFit="1" customWidth="1"/>
    <col min="8" max="10" width="9.109375" style="1"/>
    <col min="11" max="11" width="42.44140625" style="1" customWidth="1"/>
    <col min="12" max="12" width="9.109375" style="1"/>
    <col min="13" max="13" width="12.5546875" style="1" customWidth="1"/>
    <col min="14" max="16384" width="9.109375" style="1"/>
  </cols>
  <sheetData>
    <row r="3" spans="1:11" ht="21.6" thickBot="1" x14ac:dyDescent="0.45"/>
    <row r="4" spans="1:11" ht="21.6" thickBot="1" x14ac:dyDescent="0.45">
      <c r="C4" s="84" t="s">
        <v>15</v>
      </c>
      <c r="D4" s="85"/>
      <c r="E4" s="86"/>
    </row>
    <row r="6" spans="1:11" ht="21.6" thickBot="1" x14ac:dyDescent="0.45"/>
    <row r="7" spans="1:11" ht="21.6" thickBot="1" x14ac:dyDescent="0.45">
      <c r="C7" s="2" t="s">
        <v>9</v>
      </c>
      <c r="E7" s="84" t="s">
        <v>10</v>
      </c>
      <c r="F7" s="85"/>
      <c r="G7" s="86"/>
    </row>
    <row r="8" spans="1:11" ht="21.6" thickBot="1" x14ac:dyDescent="0.45"/>
    <row r="9" spans="1:11" ht="21.6" thickBot="1" x14ac:dyDescent="0.45">
      <c r="A9" s="78" t="s">
        <v>0</v>
      </c>
      <c r="B9" s="80" t="s">
        <v>1</v>
      </c>
      <c r="C9" s="80" t="s">
        <v>13</v>
      </c>
      <c r="D9" s="78" t="s">
        <v>2</v>
      </c>
      <c r="E9" s="78" t="s">
        <v>3</v>
      </c>
      <c r="I9" s="84" t="s">
        <v>14</v>
      </c>
      <c r="J9" s="85"/>
      <c r="K9" s="86"/>
    </row>
    <row r="10" spans="1:11" ht="21.6" thickBot="1" x14ac:dyDescent="0.45">
      <c r="A10" s="79"/>
      <c r="B10" s="81"/>
      <c r="C10" s="81"/>
      <c r="D10" s="79"/>
      <c r="E10" s="79"/>
    </row>
    <row r="11" spans="1:11" ht="21.6" thickBot="1" x14ac:dyDescent="0.45">
      <c r="A11" s="3">
        <v>63</v>
      </c>
      <c r="B11" s="4">
        <v>3330</v>
      </c>
      <c r="C11" s="5" t="s">
        <v>6</v>
      </c>
      <c r="D11" s="4">
        <v>1</v>
      </c>
      <c r="E11" s="4" t="s">
        <v>5</v>
      </c>
      <c r="F11" s="82">
        <v>600</v>
      </c>
      <c r="G11" s="83"/>
      <c r="H11" s="87" t="s">
        <v>4</v>
      </c>
      <c r="I11" s="88"/>
      <c r="J11" s="88"/>
      <c r="K11" s="89"/>
    </row>
    <row r="12" spans="1:11" ht="21.6" thickBot="1" x14ac:dyDescent="0.45">
      <c r="F12" s="6" t="s">
        <v>7</v>
      </c>
      <c r="G12" s="7" t="s">
        <v>8</v>
      </c>
    </row>
    <row r="13" spans="1:11" ht="21.6" thickBot="1" x14ac:dyDescent="0.45">
      <c r="F13" s="8">
        <v>142300000</v>
      </c>
      <c r="G13" s="8">
        <v>49372116</v>
      </c>
    </row>
    <row r="14" spans="1:11" ht="21.6" thickBot="1" x14ac:dyDescent="0.45"/>
    <row r="15" spans="1:11" ht="21.6" thickBot="1" x14ac:dyDescent="0.45">
      <c r="F15" s="82">
        <v>601</v>
      </c>
      <c r="G15" s="83"/>
      <c r="H15" s="87" t="s">
        <v>12</v>
      </c>
      <c r="I15" s="88"/>
      <c r="J15" s="88"/>
      <c r="K15" s="89"/>
    </row>
    <row r="16" spans="1:11" ht="21.6" thickBot="1" x14ac:dyDescent="0.45">
      <c r="F16" s="6" t="s">
        <v>7</v>
      </c>
      <c r="G16" s="7" t="s">
        <v>8</v>
      </c>
    </row>
    <row r="17" spans="6:11" ht="21.6" thickBot="1" x14ac:dyDescent="0.45">
      <c r="F17" s="8">
        <v>13300000</v>
      </c>
      <c r="G17" s="9">
        <v>4242027</v>
      </c>
    </row>
    <row r="18" spans="6:11" ht="21.6" thickBot="1" x14ac:dyDescent="0.45"/>
    <row r="19" spans="6:11" ht="21.6" thickBot="1" x14ac:dyDescent="0.45">
      <c r="F19" s="82">
        <v>602</v>
      </c>
      <c r="G19" s="83"/>
      <c r="H19" s="87" t="s">
        <v>16</v>
      </c>
      <c r="I19" s="88"/>
      <c r="J19" s="88"/>
      <c r="K19" s="89"/>
    </row>
    <row r="20" spans="6:11" ht="21.6" thickBot="1" x14ac:dyDescent="0.45">
      <c r="F20" s="6" t="s">
        <v>7</v>
      </c>
      <c r="G20" s="7" t="s">
        <v>8</v>
      </c>
    </row>
    <row r="21" spans="6:11" ht="21.6" thickBot="1" x14ac:dyDescent="0.45">
      <c r="F21" s="8">
        <v>32000000</v>
      </c>
      <c r="G21" s="9">
        <v>4689729</v>
      </c>
    </row>
    <row r="22" spans="6:11" ht="21.6" thickBot="1" x14ac:dyDescent="0.45"/>
    <row r="23" spans="6:11" ht="21.6" thickBot="1" x14ac:dyDescent="0.45">
      <c r="F23" s="82">
        <v>606</v>
      </c>
      <c r="G23" s="83"/>
      <c r="H23" s="87" t="s">
        <v>17</v>
      </c>
      <c r="I23" s="88"/>
      <c r="J23" s="88"/>
      <c r="K23" s="89"/>
    </row>
    <row r="24" spans="6:11" ht="21.6" thickBot="1" x14ac:dyDescent="0.45">
      <c r="F24" s="6" t="s">
        <v>7</v>
      </c>
      <c r="G24" s="7" t="s">
        <v>8</v>
      </c>
    </row>
    <row r="25" spans="6:11" ht="21.6" thickBot="1" x14ac:dyDescent="0.45">
      <c r="F25" s="8">
        <v>155000</v>
      </c>
      <c r="G25" s="9">
        <v>0</v>
      </c>
    </row>
    <row r="26" spans="6:11" ht="21.6" thickBot="1" x14ac:dyDescent="0.45"/>
    <row r="27" spans="6:11" ht="21.6" thickBot="1" x14ac:dyDescent="0.45">
      <c r="F27" s="82">
        <v>231</v>
      </c>
      <c r="G27" s="83"/>
      <c r="H27" s="87" t="s">
        <v>18</v>
      </c>
      <c r="I27" s="88"/>
      <c r="J27" s="88"/>
      <c r="K27" s="89"/>
    </row>
    <row r="28" spans="6:11" ht="21.6" thickBot="1" x14ac:dyDescent="0.45">
      <c r="F28" s="6" t="s">
        <v>7</v>
      </c>
      <c r="G28" s="7" t="s">
        <v>8</v>
      </c>
    </row>
    <row r="29" spans="6:11" ht="21.6" thickBot="1" x14ac:dyDescent="0.45">
      <c r="F29" s="8">
        <v>4000000</v>
      </c>
      <c r="G29" s="9">
        <v>1956000</v>
      </c>
    </row>
    <row r="30" spans="6:11" ht="21.6" thickBot="1" x14ac:dyDescent="0.45"/>
    <row r="31" spans="6:11" ht="21.6" thickBot="1" x14ac:dyDescent="0.45">
      <c r="F31" s="82" t="s">
        <v>11</v>
      </c>
      <c r="G31" s="83"/>
    </row>
    <row r="32" spans="6:11" ht="21.6" thickBot="1" x14ac:dyDescent="0.45">
      <c r="F32" s="6" t="s">
        <v>7</v>
      </c>
      <c r="G32" s="7" t="s">
        <v>8</v>
      </c>
    </row>
    <row r="33" spans="6:7" ht="21.6" thickBot="1" x14ac:dyDescent="0.45">
      <c r="F33" s="10">
        <f>F13+F17+F21+F29+F25</f>
        <v>191755000</v>
      </c>
      <c r="G33" s="10">
        <f>G13+G17+G21+G29+G25</f>
        <v>60259872</v>
      </c>
    </row>
  </sheetData>
  <mergeCells count="19">
    <mergeCell ref="I9:K9"/>
    <mergeCell ref="E7:G7"/>
    <mergeCell ref="F31:G31"/>
    <mergeCell ref="C4:E4"/>
    <mergeCell ref="F27:G27"/>
    <mergeCell ref="H11:K11"/>
    <mergeCell ref="H15:K15"/>
    <mergeCell ref="H19:K19"/>
    <mergeCell ref="H27:K27"/>
    <mergeCell ref="F23:G23"/>
    <mergeCell ref="H23:K23"/>
    <mergeCell ref="A9:A10"/>
    <mergeCell ref="B9:B10"/>
    <mergeCell ref="C9:C10"/>
    <mergeCell ref="D9:D10"/>
    <mergeCell ref="F19:G19"/>
    <mergeCell ref="F11:G11"/>
    <mergeCell ref="F15:G15"/>
    <mergeCell ref="E9:E10"/>
  </mergeCells>
  <printOptions horizontalCentered="1" verticalCentered="1"/>
  <pageMargins left="0.31496062992125984" right="0.11811023622047245" top="0.35433070866141736" bottom="0.55118110236220474" header="0.11811023622047245" footer="0.11811023622047245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G18" sqref="G18"/>
    </sheetView>
  </sheetViews>
  <sheetFormatPr defaultRowHeight="15.6" x14ac:dyDescent="0.3"/>
  <cols>
    <col min="1" max="4" width="8.88671875" style="13"/>
    <col min="5" max="5" width="12" style="13" customWidth="1"/>
    <col min="6" max="6" width="9.44140625" style="13" bestFit="1" customWidth="1"/>
    <col min="7" max="7" width="17" style="13" bestFit="1" customWidth="1"/>
    <col min="8" max="8" width="14.44140625" style="13" bestFit="1" customWidth="1"/>
    <col min="9" max="9" width="15.109375" style="13" customWidth="1"/>
    <col min="10" max="11" width="9.33203125" style="13" customWidth="1"/>
    <col min="12" max="12" width="12.6640625" style="13" bestFit="1" customWidth="1"/>
    <col min="13" max="13" width="13.33203125" style="13" bestFit="1" customWidth="1"/>
    <col min="14" max="14" width="12.109375" style="13" customWidth="1"/>
    <col min="15" max="15" width="13.88671875" style="13" bestFit="1" customWidth="1"/>
    <col min="16" max="17" width="14.6640625" style="13" bestFit="1" customWidth="1"/>
    <col min="18" max="18" width="9.33203125" style="13" customWidth="1"/>
    <col min="19" max="19" width="10.44140625" style="13" customWidth="1"/>
    <col min="20" max="20" width="8.88671875" style="13"/>
    <col min="21" max="21" width="10.6640625" style="13" bestFit="1" customWidth="1"/>
    <col min="22" max="261" width="8.88671875" style="13"/>
    <col min="262" max="262" width="9.33203125" style="13" customWidth="1"/>
    <col min="263" max="263" width="14" style="13" bestFit="1" customWidth="1"/>
    <col min="264" max="264" width="14.88671875" style="13" bestFit="1" customWidth="1"/>
    <col min="265" max="265" width="13.88671875" style="13" customWidth="1"/>
    <col min="266" max="267" width="9.33203125" style="13" customWidth="1"/>
    <col min="268" max="268" width="12.6640625" style="13" bestFit="1" customWidth="1"/>
    <col min="269" max="269" width="8.5546875" style="13" customWidth="1"/>
    <col min="270" max="270" width="12.6640625" style="13" bestFit="1" customWidth="1"/>
    <col min="271" max="271" width="10.88671875" style="13" customWidth="1"/>
    <col min="272" max="272" width="14.109375" style="13" bestFit="1" customWidth="1"/>
    <col min="273" max="273" width="13.5546875" style="13" bestFit="1" customWidth="1"/>
    <col min="274" max="275" width="9.33203125" style="13" customWidth="1"/>
    <col min="276" max="517" width="8.88671875" style="13"/>
    <col min="518" max="518" width="9.33203125" style="13" customWidth="1"/>
    <col min="519" max="519" width="14" style="13" bestFit="1" customWidth="1"/>
    <col min="520" max="520" width="14.88671875" style="13" bestFit="1" customWidth="1"/>
    <col min="521" max="521" width="13.88671875" style="13" customWidth="1"/>
    <col min="522" max="523" width="9.33203125" style="13" customWidth="1"/>
    <col min="524" max="524" width="12.6640625" style="13" bestFit="1" customWidth="1"/>
    <col min="525" max="525" width="8.5546875" style="13" customWidth="1"/>
    <col min="526" max="526" width="12.6640625" style="13" bestFit="1" customWidth="1"/>
    <col min="527" max="527" width="10.88671875" style="13" customWidth="1"/>
    <col min="528" max="528" width="14.109375" style="13" bestFit="1" customWidth="1"/>
    <col min="529" max="529" width="13.5546875" style="13" bestFit="1" customWidth="1"/>
    <col min="530" max="531" width="9.33203125" style="13" customWidth="1"/>
    <col min="532" max="773" width="8.88671875" style="13"/>
    <col min="774" max="774" width="9.33203125" style="13" customWidth="1"/>
    <col min="775" max="775" width="14" style="13" bestFit="1" customWidth="1"/>
    <col min="776" max="776" width="14.88671875" style="13" bestFit="1" customWidth="1"/>
    <col min="777" max="777" width="13.88671875" style="13" customWidth="1"/>
    <col min="778" max="779" width="9.33203125" style="13" customWidth="1"/>
    <col min="780" max="780" width="12.6640625" style="13" bestFit="1" customWidth="1"/>
    <col min="781" max="781" width="8.5546875" style="13" customWidth="1"/>
    <col min="782" max="782" width="12.6640625" style="13" bestFit="1" customWidth="1"/>
    <col min="783" max="783" width="10.88671875" style="13" customWidth="1"/>
    <col min="784" max="784" width="14.109375" style="13" bestFit="1" customWidth="1"/>
    <col min="785" max="785" width="13.5546875" style="13" bestFit="1" customWidth="1"/>
    <col min="786" max="787" width="9.33203125" style="13" customWidth="1"/>
    <col min="788" max="1029" width="8.88671875" style="13"/>
    <col min="1030" max="1030" width="9.33203125" style="13" customWidth="1"/>
    <col min="1031" max="1031" width="14" style="13" bestFit="1" customWidth="1"/>
    <col min="1032" max="1032" width="14.88671875" style="13" bestFit="1" customWidth="1"/>
    <col min="1033" max="1033" width="13.88671875" style="13" customWidth="1"/>
    <col min="1034" max="1035" width="9.33203125" style="13" customWidth="1"/>
    <col min="1036" max="1036" width="12.6640625" style="13" bestFit="1" customWidth="1"/>
    <col min="1037" max="1037" width="8.5546875" style="13" customWidth="1"/>
    <col min="1038" max="1038" width="12.6640625" style="13" bestFit="1" customWidth="1"/>
    <col min="1039" max="1039" width="10.88671875" style="13" customWidth="1"/>
    <col min="1040" max="1040" width="14.109375" style="13" bestFit="1" customWidth="1"/>
    <col min="1041" max="1041" width="13.5546875" style="13" bestFit="1" customWidth="1"/>
    <col min="1042" max="1043" width="9.33203125" style="13" customWidth="1"/>
    <col min="1044" max="1285" width="8.88671875" style="13"/>
    <col min="1286" max="1286" width="9.33203125" style="13" customWidth="1"/>
    <col min="1287" max="1287" width="14" style="13" bestFit="1" customWidth="1"/>
    <col min="1288" max="1288" width="14.88671875" style="13" bestFit="1" customWidth="1"/>
    <col min="1289" max="1289" width="13.88671875" style="13" customWidth="1"/>
    <col min="1290" max="1291" width="9.33203125" style="13" customWidth="1"/>
    <col min="1292" max="1292" width="12.6640625" style="13" bestFit="1" customWidth="1"/>
    <col min="1293" max="1293" width="8.5546875" style="13" customWidth="1"/>
    <col min="1294" max="1294" width="12.6640625" style="13" bestFit="1" customWidth="1"/>
    <col min="1295" max="1295" width="10.88671875" style="13" customWidth="1"/>
    <col min="1296" max="1296" width="14.109375" style="13" bestFit="1" customWidth="1"/>
    <col min="1297" max="1297" width="13.5546875" style="13" bestFit="1" customWidth="1"/>
    <col min="1298" max="1299" width="9.33203125" style="13" customWidth="1"/>
    <col min="1300" max="1541" width="8.88671875" style="13"/>
    <col min="1542" max="1542" width="9.33203125" style="13" customWidth="1"/>
    <col min="1543" max="1543" width="14" style="13" bestFit="1" customWidth="1"/>
    <col min="1544" max="1544" width="14.88671875" style="13" bestFit="1" customWidth="1"/>
    <col min="1545" max="1545" width="13.88671875" style="13" customWidth="1"/>
    <col min="1546" max="1547" width="9.33203125" style="13" customWidth="1"/>
    <col min="1548" max="1548" width="12.6640625" style="13" bestFit="1" customWidth="1"/>
    <col min="1549" max="1549" width="8.5546875" style="13" customWidth="1"/>
    <col min="1550" max="1550" width="12.6640625" style="13" bestFit="1" customWidth="1"/>
    <col min="1551" max="1551" width="10.88671875" style="13" customWidth="1"/>
    <col min="1552" max="1552" width="14.109375" style="13" bestFit="1" customWidth="1"/>
    <col min="1553" max="1553" width="13.5546875" style="13" bestFit="1" customWidth="1"/>
    <col min="1554" max="1555" width="9.33203125" style="13" customWidth="1"/>
    <col min="1556" max="1797" width="8.88671875" style="13"/>
    <col min="1798" max="1798" width="9.33203125" style="13" customWidth="1"/>
    <col min="1799" max="1799" width="14" style="13" bestFit="1" customWidth="1"/>
    <col min="1800" max="1800" width="14.88671875" style="13" bestFit="1" customWidth="1"/>
    <col min="1801" max="1801" width="13.88671875" style="13" customWidth="1"/>
    <col min="1802" max="1803" width="9.33203125" style="13" customWidth="1"/>
    <col min="1804" max="1804" width="12.6640625" style="13" bestFit="1" customWidth="1"/>
    <col min="1805" max="1805" width="8.5546875" style="13" customWidth="1"/>
    <col min="1806" max="1806" width="12.6640625" style="13" bestFit="1" customWidth="1"/>
    <col min="1807" max="1807" width="10.88671875" style="13" customWidth="1"/>
    <col min="1808" max="1808" width="14.109375" style="13" bestFit="1" customWidth="1"/>
    <col min="1809" max="1809" width="13.5546875" style="13" bestFit="1" customWidth="1"/>
    <col min="1810" max="1811" width="9.33203125" style="13" customWidth="1"/>
    <col min="1812" max="2053" width="8.88671875" style="13"/>
    <col min="2054" max="2054" width="9.33203125" style="13" customWidth="1"/>
    <col min="2055" max="2055" width="14" style="13" bestFit="1" customWidth="1"/>
    <col min="2056" max="2056" width="14.88671875" style="13" bestFit="1" customWidth="1"/>
    <col min="2057" max="2057" width="13.88671875" style="13" customWidth="1"/>
    <col min="2058" max="2059" width="9.33203125" style="13" customWidth="1"/>
    <col min="2060" max="2060" width="12.6640625" style="13" bestFit="1" customWidth="1"/>
    <col min="2061" max="2061" width="8.5546875" style="13" customWidth="1"/>
    <col min="2062" max="2062" width="12.6640625" style="13" bestFit="1" customWidth="1"/>
    <col min="2063" max="2063" width="10.88671875" style="13" customWidth="1"/>
    <col min="2064" max="2064" width="14.109375" style="13" bestFit="1" customWidth="1"/>
    <col min="2065" max="2065" width="13.5546875" style="13" bestFit="1" customWidth="1"/>
    <col min="2066" max="2067" width="9.33203125" style="13" customWidth="1"/>
    <col min="2068" max="2309" width="8.88671875" style="13"/>
    <col min="2310" max="2310" width="9.33203125" style="13" customWidth="1"/>
    <col min="2311" max="2311" width="14" style="13" bestFit="1" customWidth="1"/>
    <col min="2312" max="2312" width="14.88671875" style="13" bestFit="1" customWidth="1"/>
    <col min="2313" max="2313" width="13.88671875" style="13" customWidth="1"/>
    <col min="2314" max="2315" width="9.33203125" style="13" customWidth="1"/>
    <col min="2316" max="2316" width="12.6640625" style="13" bestFit="1" customWidth="1"/>
    <col min="2317" max="2317" width="8.5546875" style="13" customWidth="1"/>
    <col min="2318" max="2318" width="12.6640625" style="13" bestFit="1" customWidth="1"/>
    <col min="2319" max="2319" width="10.88671875" style="13" customWidth="1"/>
    <col min="2320" max="2320" width="14.109375" style="13" bestFit="1" customWidth="1"/>
    <col min="2321" max="2321" width="13.5546875" style="13" bestFit="1" customWidth="1"/>
    <col min="2322" max="2323" width="9.33203125" style="13" customWidth="1"/>
    <col min="2324" max="2565" width="8.88671875" style="13"/>
    <col min="2566" max="2566" width="9.33203125" style="13" customWidth="1"/>
    <col min="2567" max="2567" width="14" style="13" bestFit="1" customWidth="1"/>
    <col min="2568" max="2568" width="14.88671875" style="13" bestFit="1" customWidth="1"/>
    <col min="2569" max="2569" width="13.88671875" style="13" customWidth="1"/>
    <col min="2570" max="2571" width="9.33203125" style="13" customWidth="1"/>
    <col min="2572" max="2572" width="12.6640625" style="13" bestFit="1" customWidth="1"/>
    <col min="2573" max="2573" width="8.5546875" style="13" customWidth="1"/>
    <col min="2574" max="2574" width="12.6640625" style="13" bestFit="1" customWidth="1"/>
    <col min="2575" max="2575" width="10.88671875" style="13" customWidth="1"/>
    <col min="2576" max="2576" width="14.109375" style="13" bestFit="1" customWidth="1"/>
    <col min="2577" max="2577" width="13.5546875" style="13" bestFit="1" customWidth="1"/>
    <col min="2578" max="2579" width="9.33203125" style="13" customWidth="1"/>
    <col min="2580" max="2821" width="8.88671875" style="13"/>
    <col min="2822" max="2822" width="9.33203125" style="13" customWidth="1"/>
    <col min="2823" max="2823" width="14" style="13" bestFit="1" customWidth="1"/>
    <col min="2824" max="2824" width="14.88671875" style="13" bestFit="1" customWidth="1"/>
    <col min="2825" max="2825" width="13.88671875" style="13" customWidth="1"/>
    <col min="2826" max="2827" width="9.33203125" style="13" customWidth="1"/>
    <col min="2828" max="2828" width="12.6640625" style="13" bestFit="1" customWidth="1"/>
    <col min="2829" max="2829" width="8.5546875" style="13" customWidth="1"/>
    <col min="2830" max="2830" width="12.6640625" style="13" bestFit="1" customWidth="1"/>
    <col min="2831" max="2831" width="10.88671875" style="13" customWidth="1"/>
    <col min="2832" max="2832" width="14.109375" style="13" bestFit="1" customWidth="1"/>
    <col min="2833" max="2833" width="13.5546875" style="13" bestFit="1" customWidth="1"/>
    <col min="2834" max="2835" width="9.33203125" style="13" customWidth="1"/>
    <col min="2836" max="3077" width="8.88671875" style="13"/>
    <col min="3078" max="3078" width="9.33203125" style="13" customWidth="1"/>
    <col min="3079" max="3079" width="14" style="13" bestFit="1" customWidth="1"/>
    <col min="3080" max="3080" width="14.88671875" style="13" bestFit="1" customWidth="1"/>
    <col min="3081" max="3081" width="13.88671875" style="13" customWidth="1"/>
    <col min="3082" max="3083" width="9.33203125" style="13" customWidth="1"/>
    <col min="3084" max="3084" width="12.6640625" style="13" bestFit="1" customWidth="1"/>
    <col min="3085" max="3085" width="8.5546875" style="13" customWidth="1"/>
    <col min="3086" max="3086" width="12.6640625" style="13" bestFit="1" customWidth="1"/>
    <col min="3087" max="3087" width="10.88671875" style="13" customWidth="1"/>
    <col min="3088" max="3088" width="14.109375" style="13" bestFit="1" customWidth="1"/>
    <col min="3089" max="3089" width="13.5546875" style="13" bestFit="1" customWidth="1"/>
    <col min="3090" max="3091" width="9.33203125" style="13" customWidth="1"/>
    <col min="3092" max="3333" width="8.88671875" style="13"/>
    <col min="3334" max="3334" width="9.33203125" style="13" customWidth="1"/>
    <col min="3335" max="3335" width="14" style="13" bestFit="1" customWidth="1"/>
    <col min="3336" max="3336" width="14.88671875" style="13" bestFit="1" customWidth="1"/>
    <col min="3337" max="3337" width="13.88671875" style="13" customWidth="1"/>
    <col min="3338" max="3339" width="9.33203125" style="13" customWidth="1"/>
    <col min="3340" max="3340" width="12.6640625" style="13" bestFit="1" customWidth="1"/>
    <col min="3341" max="3341" width="8.5546875" style="13" customWidth="1"/>
    <col min="3342" max="3342" width="12.6640625" style="13" bestFit="1" customWidth="1"/>
    <col min="3343" max="3343" width="10.88671875" style="13" customWidth="1"/>
    <col min="3344" max="3344" width="14.109375" style="13" bestFit="1" customWidth="1"/>
    <col min="3345" max="3345" width="13.5546875" style="13" bestFit="1" customWidth="1"/>
    <col min="3346" max="3347" width="9.33203125" style="13" customWidth="1"/>
    <col min="3348" max="3589" width="8.88671875" style="13"/>
    <col min="3590" max="3590" width="9.33203125" style="13" customWidth="1"/>
    <col min="3591" max="3591" width="14" style="13" bestFit="1" customWidth="1"/>
    <col min="3592" max="3592" width="14.88671875" style="13" bestFit="1" customWidth="1"/>
    <col min="3593" max="3593" width="13.88671875" style="13" customWidth="1"/>
    <col min="3594" max="3595" width="9.33203125" style="13" customWidth="1"/>
    <col min="3596" max="3596" width="12.6640625" style="13" bestFit="1" customWidth="1"/>
    <col min="3597" max="3597" width="8.5546875" style="13" customWidth="1"/>
    <col min="3598" max="3598" width="12.6640625" style="13" bestFit="1" customWidth="1"/>
    <col min="3599" max="3599" width="10.88671875" style="13" customWidth="1"/>
    <col min="3600" max="3600" width="14.109375" style="13" bestFit="1" customWidth="1"/>
    <col min="3601" max="3601" width="13.5546875" style="13" bestFit="1" customWidth="1"/>
    <col min="3602" max="3603" width="9.33203125" style="13" customWidth="1"/>
    <col min="3604" max="3845" width="8.88671875" style="13"/>
    <col min="3846" max="3846" width="9.33203125" style="13" customWidth="1"/>
    <col min="3847" max="3847" width="14" style="13" bestFit="1" customWidth="1"/>
    <col min="3848" max="3848" width="14.88671875" style="13" bestFit="1" customWidth="1"/>
    <col min="3849" max="3849" width="13.88671875" style="13" customWidth="1"/>
    <col min="3850" max="3851" width="9.33203125" style="13" customWidth="1"/>
    <col min="3852" max="3852" width="12.6640625" style="13" bestFit="1" customWidth="1"/>
    <col min="3853" max="3853" width="8.5546875" style="13" customWidth="1"/>
    <col min="3854" max="3854" width="12.6640625" style="13" bestFit="1" customWidth="1"/>
    <col min="3855" max="3855" width="10.88671875" style="13" customWidth="1"/>
    <col min="3856" max="3856" width="14.109375" style="13" bestFit="1" customWidth="1"/>
    <col min="3857" max="3857" width="13.5546875" style="13" bestFit="1" customWidth="1"/>
    <col min="3858" max="3859" width="9.33203125" style="13" customWidth="1"/>
    <col min="3860" max="4101" width="8.88671875" style="13"/>
    <col min="4102" max="4102" width="9.33203125" style="13" customWidth="1"/>
    <col min="4103" max="4103" width="14" style="13" bestFit="1" customWidth="1"/>
    <col min="4104" max="4104" width="14.88671875" style="13" bestFit="1" customWidth="1"/>
    <col min="4105" max="4105" width="13.88671875" style="13" customWidth="1"/>
    <col min="4106" max="4107" width="9.33203125" style="13" customWidth="1"/>
    <col min="4108" max="4108" width="12.6640625" style="13" bestFit="1" customWidth="1"/>
    <col min="4109" max="4109" width="8.5546875" style="13" customWidth="1"/>
    <col min="4110" max="4110" width="12.6640625" style="13" bestFit="1" customWidth="1"/>
    <col min="4111" max="4111" width="10.88671875" style="13" customWidth="1"/>
    <col min="4112" max="4112" width="14.109375" style="13" bestFit="1" customWidth="1"/>
    <col min="4113" max="4113" width="13.5546875" style="13" bestFit="1" customWidth="1"/>
    <col min="4114" max="4115" width="9.33203125" style="13" customWidth="1"/>
    <col min="4116" max="4357" width="8.88671875" style="13"/>
    <col min="4358" max="4358" width="9.33203125" style="13" customWidth="1"/>
    <col min="4359" max="4359" width="14" style="13" bestFit="1" customWidth="1"/>
    <col min="4360" max="4360" width="14.88671875" style="13" bestFit="1" customWidth="1"/>
    <col min="4361" max="4361" width="13.88671875" style="13" customWidth="1"/>
    <col min="4362" max="4363" width="9.33203125" style="13" customWidth="1"/>
    <col min="4364" max="4364" width="12.6640625" style="13" bestFit="1" customWidth="1"/>
    <col min="4365" max="4365" width="8.5546875" style="13" customWidth="1"/>
    <col min="4366" max="4366" width="12.6640625" style="13" bestFit="1" customWidth="1"/>
    <col min="4367" max="4367" width="10.88671875" style="13" customWidth="1"/>
    <col min="4368" max="4368" width="14.109375" style="13" bestFit="1" customWidth="1"/>
    <col min="4369" max="4369" width="13.5546875" style="13" bestFit="1" customWidth="1"/>
    <col min="4370" max="4371" width="9.33203125" style="13" customWidth="1"/>
    <col min="4372" max="4613" width="8.88671875" style="13"/>
    <col min="4614" max="4614" width="9.33203125" style="13" customWidth="1"/>
    <col min="4615" max="4615" width="14" style="13" bestFit="1" customWidth="1"/>
    <col min="4616" max="4616" width="14.88671875" style="13" bestFit="1" customWidth="1"/>
    <col min="4617" max="4617" width="13.88671875" style="13" customWidth="1"/>
    <col min="4618" max="4619" width="9.33203125" style="13" customWidth="1"/>
    <col min="4620" max="4620" width="12.6640625" style="13" bestFit="1" customWidth="1"/>
    <col min="4621" max="4621" width="8.5546875" style="13" customWidth="1"/>
    <col min="4622" max="4622" width="12.6640625" style="13" bestFit="1" customWidth="1"/>
    <col min="4623" max="4623" width="10.88671875" style="13" customWidth="1"/>
    <col min="4624" max="4624" width="14.109375" style="13" bestFit="1" customWidth="1"/>
    <col min="4625" max="4625" width="13.5546875" style="13" bestFit="1" customWidth="1"/>
    <col min="4626" max="4627" width="9.33203125" style="13" customWidth="1"/>
    <col min="4628" max="4869" width="8.88671875" style="13"/>
    <col min="4870" max="4870" width="9.33203125" style="13" customWidth="1"/>
    <col min="4871" max="4871" width="14" style="13" bestFit="1" customWidth="1"/>
    <col min="4872" max="4872" width="14.88671875" style="13" bestFit="1" customWidth="1"/>
    <col min="4873" max="4873" width="13.88671875" style="13" customWidth="1"/>
    <col min="4874" max="4875" width="9.33203125" style="13" customWidth="1"/>
    <col min="4876" max="4876" width="12.6640625" style="13" bestFit="1" customWidth="1"/>
    <col min="4877" max="4877" width="8.5546875" style="13" customWidth="1"/>
    <col min="4878" max="4878" width="12.6640625" style="13" bestFit="1" customWidth="1"/>
    <col min="4879" max="4879" width="10.88671875" style="13" customWidth="1"/>
    <col min="4880" max="4880" width="14.109375" style="13" bestFit="1" customWidth="1"/>
    <col min="4881" max="4881" width="13.5546875" style="13" bestFit="1" customWidth="1"/>
    <col min="4882" max="4883" width="9.33203125" style="13" customWidth="1"/>
    <col min="4884" max="5125" width="8.88671875" style="13"/>
    <col min="5126" max="5126" width="9.33203125" style="13" customWidth="1"/>
    <col min="5127" max="5127" width="14" style="13" bestFit="1" customWidth="1"/>
    <col min="5128" max="5128" width="14.88671875" style="13" bestFit="1" customWidth="1"/>
    <col min="5129" max="5129" width="13.88671875" style="13" customWidth="1"/>
    <col min="5130" max="5131" width="9.33203125" style="13" customWidth="1"/>
    <col min="5132" max="5132" width="12.6640625" style="13" bestFit="1" customWidth="1"/>
    <col min="5133" max="5133" width="8.5546875" style="13" customWidth="1"/>
    <col min="5134" max="5134" width="12.6640625" style="13" bestFit="1" customWidth="1"/>
    <col min="5135" max="5135" width="10.88671875" style="13" customWidth="1"/>
    <col min="5136" max="5136" width="14.109375" style="13" bestFit="1" customWidth="1"/>
    <col min="5137" max="5137" width="13.5546875" style="13" bestFit="1" customWidth="1"/>
    <col min="5138" max="5139" width="9.33203125" style="13" customWidth="1"/>
    <col min="5140" max="5381" width="8.88671875" style="13"/>
    <col min="5382" max="5382" width="9.33203125" style="13" customWidth="1"/>
    <col min="5383" max="5383" width="14" style="13" bestFit="1" customWidth="1"/>
    <col min="5384" max="5384" width="14.88671875" style="13" bestFit="1" customWidth="1"/>
    <col min="5385" max="5385" width="13.88671875" style="13" customWidth="1"/>
    <col min="5386" max="5387" width="9.33203125" style="13" customWidth="1"/>
    <col min="5388" max="5388" width="12.6640625" style="13" bestFit="1" customWidth="1"/>
    <col min="5389" max="5389" width="8.5546875" style="13" customWidth="1"/>
    <col min="5390" max="5390" width="12.6640625" style="13" bestFit="1" customWidth="1"/>
    <col min="5391" max="5391" width="10.88671875" style="13" customWidth="1"/>
    <col min="5392" max="5392" width="14.109375" style="13" bestFit="1" customWidth="1"/>
    <col min="5393" max="5393" width="13.5546875" style="13" bestFit="1" customWidth="1"/>
    <col min="5394" max="5395" width="9.33203125" style="13" customWidth="1"/>
    <col min="5396" max="5637" width="8.88671875" style="13"/>
    <col min="5638" max="5638" width="9.33203125" style="13" customWidth="1"/>
    <col min="5639" max="5639" width="14" style="13" bestFit="1" customWidth="1"/>
    <col min="5640" max="5640" width="14.88671875" style="13" bestFit="1" customWidth="1"/>
    <col min="5641" max="5641" width="13.88671875" style="13" customWidth="1"/>
    <col min="5642" max="5643" width="9.33203125" style="13" customWidth="1"/>
    <col min="5644" max="5644" width="12.6640625" style="13" bestFit="1" customWidth="1"/>
    <col min="5645" max="5645" width="8.5546875" style="13" customWidth="1"/>
    <col min="5646" max="5646" width="12.6640625" style="13" bestFit="1" customWidth="1"/>
    <col min="5647" max="5647" width="10.88671875" style="13" customWidth="1"/>
    <col min="5648" max="5648" width="14.109375" style="13" bestFit="1" customWidth="1"/>
    <col min="5649" max="5649" width="13.5546875" style="13" bestFit="1" customWidth="1"/>
    <col min="5650" max="5651" width="9.33203125" style="13" customWidth="1"/>
    <col min="5652" max="5893" width="8.88671875" style="13"/>
    <col min="5894" max="5894" width="9.33203125" style="13" customWidth="1"/>
    <col min="5895" max="5895" width="14" style="13" bestFit="1" customWidth="1"/>
    <col min="5896" max="5896" width="14.88671875" style="13" bestFit="1" customWidth="1"/>
    <col min="5897" max="5897" width="13.88671875" style="13" customWidth="1"/>
    <col min="5898" max="5899" width="9.33203125" style="13" customWidth="1"/>
    <col min="5900" max="5900" width="12.6640625" style="13" bestFit="1" customWidth="1"/>
    <col min="5901" max="5901" width="8.5546875" style="13" customWidth="1"/>
    <col min="5902" max="5902" width="12.6640625" style="13" bestFit="1" customWidth="1"/>
    <col min="5903" max="5903" width="10.88671875" style="13" customWidth="1"/>
    <col min="5904" max="5904" width="14.109375" style="13" bestFit="1" customWidth="1"/>
    <col min="5905" max="5905" width="13.5546875" style="13" bestFit="1" customWidth="1"/>
    <col min="5906" max="5907" width="9.33203125" style="13" customWidth="1"/>
    <col min="5908" max="6149" width="8.88671875" style="13"/>
    <col min="6150" max="6150" width="9.33203125" style="13" customWidth="1"/>
    <col min="6151" max="6151" width="14" style="13" bestFit="1" customWidth="1"/>
    <col min="6152" max="6152" width="14.88671875" style="13" bestFit="1" customWidth="1"/>
    <col min="6153" max="6153" width="13.88671875" style="13" customWidth="1"/>
    <col min="6154" max="6155" width="9.33203125" style="13" customWidth="1"/>
    <col min="6156" max="6156" width="12.6640625" style="13" bestFit="1" customWidth="1"/>
    <col min="6157" max="6157" width="8.5546875" style="13" customWidth="1"/>
    <col min="6158" max="6158" width="12.6640625" style="13" bestFit="1" customWidth="1"/>
    <col min="6159" max="6159" width="10.88671875" style="13" customWidth="1"/>
    <col min="6160" max="6160" width="14.109375" style="13" bestFit="1" customWidth="1"/>
    <col min="6161" max="6161" width="13.5546875" style="13" bestFit="1" customWidth="1"/>
    <col min="6162" max="6163" width="9.33203125" style="13" customWidth="1"/>
    <col min="6164" max="6405" width="8.88671875" style="13"/>
    <col min="6406" max="6406" width="9.33203125" style="13" customWidth="1"/>
    <col min="6407" max="6407" width="14" style="13" bestFit="1" customWidth="1"/>
    <col min="6408" max="6408" width="14.88671875" style="13" bestFit="1" customWidth="1"/>
    <col min="6409" max="6409" width="13.88671875" style="13" customWidth="1"/>
    <col min="6410" max="6411" width="9.33203125" style="13" customWidth="1"/>
    <col min="6412" max="6412" width="12.6640625" style="13" bestFit="1" customWidth="1"/>
    <col min="6413" max="6413" width="8.5546875" style="13" customWidth="1"/>
    <col min="6414" max="6414" width="12.6640625" style="13" bestFit="1" customWidth="1"/>
    <col min="6415" max="6415" width="10.88671875" style="13" customWidth="1"/>
    <col min="6416" max="6416" width="14.109375" style="13" bestFit="1" customWidth="1"/>
    <col min="6417" max="6417" width="13.5546875" style="13" bestFit="1" customWidth="1"/>
    <col min="6418" max="6419" width="9.33203125" style="13" customWidth="1"/>
    <col min="6420" max="6661" width="8.88671875" style="13"/>
    <col min="6662" max="6662" width="9.33203125" style="13" customWidth="1"/>
    <col min="6663" max="6663" width="14" style="13" bestFit="1" customWidth="1"/>
    <col min="6664" max="6664" width="14.88671875" style="13" bestFit="1" customWidth="1"/>
    <col min="6665" max="6665" width="13.88671875" style="13" customWidth="1"/>
    <col min="6666" max="6667" width="9.33203125" style="13" customWidth="1"/>
    <col min="6668" max="6668" width="12.6640625" style="13" bestFit="1" customWidth="1"/>
    <col min="6669" max="6669" width="8.5546875" style="13" customWidth="1"/>
    <col min="6670" max="6670" width="12.6640625" style="13" bestFit="1" customWidth="1"/>
    <col min="6671" max="6671" width="10.88671875" style="13" customWidth="1"/>
    <col min="6672" max="6672" width="14.109375" style="13" bestFit="1" customWidth="1"/>
    <col min="6673" max="6673" width="13.5546875" style="13" bestFit="1" customWidth="1"/>
    <col min="6674" max="6675" width="9.33203125" style="13" customWidth="1"/>
    <col min="6676" max="6917" width="8.88671875" style="13"/>
    <col min="6918" max="6918" width="9.33203125" style="13" customWidth="1"/>
    <col min="6919" max="6919" width="14" style="13" bestFit="1" customWidth="1"/>
    <col min="6920" max="6920" width="14.88671875" style="13" bestFit="1" customWidth="1"/>
    <col min="6921" max="6921" width="13.88671875" style="13" customWidth="1"/>
    <col min="6922" max="6923" width="9.33203125" style="13" customWidth="1"/>
    <col min="6924" max="6924" width="12.6640625" style="13" bestFit="1" customWidth="1"/>
    <col min="6925" max="6925" width="8.5546875" style="13" customWidth="1"/>
    <col min="6926" max="6926" width="12.6640625" style="13" bestFit="1" customWidth="1"/>
    <col min="6927" max="6927" width="10.88671875" style="13" customWidth="1"/>
    <col min="6928" max="6928" width="14.109375" style="13" bestFit="1" customWidth="1"/>
    <col min="6929" max="6929" width="13.5546875" style="13" bestFit="1" customWidth="1"/>
    <col min="6930" max="6931" width="9.33203125" style="13" customWidth="1"/>
    <col min="6932" max="7173" width="8.88671875" style="13"/>
    <col min="7174" max="7174" width="9.33203125" style="13" customWidth="1"/>
    <col min="7175" max="7175" width="14" style="13" bestFit="1" customWidth="1"/>
    <col min="7176" max="7176" width="14.88671875" style="13" bestFit="1" customWidth="1"/>
    <col min="7177" max="7177" width="13.88671875" style="13" customWidth="1"/>
    <col min="7178" max="7179" width="9.33203125" style="13" customWidth="1"/>
    <col min="7180" max="7180" width="12.6640625" style="13" bestFit="1" customWidth="1"/>
    <col min="7181" max="7181" width="8.5546875" style="13" customWidth="1"/>
    <col min="7182" max="7182" width="12.6640625" style="13" bestFit="1" customWidth="1"/>
    <col min="7183" max="7183" width="10.88671875" style="13" customWidth="1"/>
    <col min="7184" max="7184" width="14.109375" style="13" bestFit="1" customWidth="1"/>
    <col min="7185" max="7185" width="13.5546875" style="13" bestFit="1" customWidth="1"/>
    <col min="7186" max="7187" width="9.33203125" style="13" customWidth="1"/>
    <col min="7188" max="7429" width="8.88671875" style="13"/>
    <col min="7430" max="7430" width="9.33203125" style="13" customWidth="1"/>
    <col min="7431" max="7431" width="14" style="13" bestFit="1" customWidth="1"/>
    <col min="7432" max="7432" width="14.88671875" style="13" bestFit="1" customWidth="1"/>
    <col min="7433" max="7433" width="13.88671875" style="13" customWidth="1"/>
    <col min="7434" max="7435" width="9.33203125" style="13" customWidth="1"/>
    <col min="7436" max="7436" width="12.6640625" style="13" bestFit="1" customWidth="1"/>
    <col min="7437" max="7437" width="8.5546875" style="13" customWidth="1"/>
    <col min="7438" max="7438" width="12.6640625" style="13" bestFit="1" customWidth="1"/>
    <col min="7439" max="7439" width="10.88671875" style="13" customWidth="1"/>
    <col min="7440" max="7440" width="14.109375" style="13" bestFit="1" customWidth="1"/>
    <col min="7441" max="7441" width="13.5546875" style="13" bestFit="1" customWidth="1"/>
    <col min="7442" max="7443" width="9.33203125" style="13" customWidth="1"/>
    <col min="7444" max="7685" width="8.88671875" style="13"/>
    <col min="7686" max="7686" width="9.33203125" style="13" customWidth="1"/>
    <col min="7687" max="7687" width="14" style="13" bestFit="1" customWidth="1"/>
    <col min="7688" max="7688" width="14.88671875" style="13" bestFit="1" customWidth="1"/>
    <col min="7689" max="7689" width="13.88671875" style="13" customWidth="1"/>
    <col min="7690" max="7691" width="9.33203125" style="13" customWidth="1"/>
    <col min="7692" max="7692" width="12.6640625" style="13" bestFit="1" customWidth="1"/>
    <col min="7693" max="7693" width="8.5546875" style="13" customWidth="1"/>
    <col min="7694" max="7694" width="12.6640625" style="13" bestFit="1" customWidth="1"/>
    <col min="7695" max="7695" width="10.88671875" style="13" customWidth="1"/>
    <col min="7696" max="7696" width="14.109375" style="13" bestFit="1" customWidth="1"/>
    <col min="7697" max="7697" width="13.5546875" style="13" bestFit="1" customWidth="1"/>
    <col min="7698" max="7699" width="9.33203125" style="13" customWidth="1"/>
    <col min="7700" max="7941" width="8.88671875" style="13"/>
    <col min="7942" max="7942" width="9.33203125" style="13" customWidth="1"/>
    <col min="7943" max="7943" width="14" style="13" bestFit="1" customWidth="1"/>
    <col min="7944" max="7944" width="14.88671875" style="13" bestFit="1" customWidth="1"/>
    <col min="7945" max="7945" width="13.88671875" style="13" customWidth="1"/>
    <col min="7946" max="7947" width="9.33203125" style="13" customWidth="1"/>
    <col min="7948" max="7948" width="12.6640625" style="13" bestFit="1" customWidth="1"/>
    <col min="7949" max="7949" width="8.5546875" style="13" customWidth="1"/>
    <col min="7950" max="7950" width="12.6640625" style="13" bestFit="1" customWidth="1"/>
    <col min="7951" max="7951" width="10.88671875" style="13" customWidth="1"/>
    <col min="7952" max="7952" width="14.109375" style="13" bestFit="1" customWidth="1"/>
    <col min="7953" max="7953" width="13.5546875" style="13" bestFit="1" customWidth="1"/>
    <col min="7954" max="7955" width="9.33203125" style="13" customWidth="1"/>
    <col min="7956" max="8197" width="8.88671875" style="13"/>
    <col min="8198" max="8198" width="9.33203125" style="13" customWidth="1"/>
    <col min="8199" max="8199" width="14" style="13" bestFit="1" customWidth="1"/>
    <col min="8200" max="8200" width="14.88671875" style="13" bestFit="1" customWidth="1"/>
    <col min="8201" max="8201" width="13.88671875" style="13" customWidth="1"/>
    <col min="8202" max="8203" width="9.33203125" style="13" customWidth="1"/>
    <col min="8204" max="8204" width="12.6640625" style="13" bestFit="1" customWidth="1"/>
    <col min="8205" max="8205" width="8.5546875" style="13" customWidth="1"/>
    <col min="8206" max="8206" width="12.6640625" style="13" bestFit="1" customWidth="1"/>
    <col min="8207" max="8207" width="10.88671875" style="13" customWidth="1"/>
    <col min="8208" max="8208" width="14.109375" style="13" bestFit="1" customWidth="1"/>
    <col min="8209" max="8209" width="13.5546875" style="13" bestFit="1" customWidth="1"/>
    <col min="8210" max="8211" width="9.33203125" style="13" customWidth="1"/>
    <col min="8212" max="8453" width="8.88671875" style="13"/>
    <col min="8454" max="8454" width="9.33203125" style="13" customWidth="1"/>
    <col min="8455" max="8455" width="14" style="13" bestFit="1" customWidth="1"/>
    <col min="8456" max="8456" width="14.88671875" style="13" bestFit="1" customWidth="1"/>
    <col min="8457" max="8457" width="13.88671875" style="13" customWidth="1"/>
    <col min="8458" max="8459" width="9.33203125" style="13" customWidth="1"/>
    <col min="8460" max="8460" width="12.6640625" style="13" bestFit="1" customWidth="1"/>
    <col min="8461" max="8461" width="8.5546875" style="13" customWidth="1"/>
    <col min="8462" max="8462" width="12.6640625" style="13" bestFit="1" customWidth="1"/>
    <col min="8463" max="8463" width="10.88671875" style="13" customWidth="1"/>
    <col min="8464" max="8464" width="14.109375" style="13" bestFit="1" customWidth="1"/>
    <col min="8465" max="8465" width="13.5546875" style="13" bestFit="1" customWidth="1"/>
    <col min="8466" max="8467" width="9.33203125" style="13" customWidth="1"/>
    <col min="8468" max="8709" width="8.88671875" style="13"/>
    <col min="8710" max="8710" width="9.33203125" style="13" customWidth="1"/>
    <col min="8711" max="8711" width="14" style="13" bestFit="1" customWidth="1"/>
    <col min="8712" max="8712" width="14.88671875" style="13" bestFit="1" customWidth="1"/>
    <col min="8713" max="8713" width="13.88671875" style="13" customWidth="1"/>
    <col min="8714" max="8715" width="9.33203125" style="13" customWidth="1"/>
    <col min="8716" max="8716" width="12.6640625" style="13" bestFit="1" customWidth="1"/>
    <col min="8717" max="8717" width="8.5546875" style="13" customWidth="1"/>
    <col min="8718" max="8718" width="12.6640625" style="13" bestFit="1" customWidth="1"/>
    <col min="8719" max="8719" width="10.88671875" style="13" customWidth="1"/>
    <col min="8720" max="8720" width="14.109375" style="13" bestFit="1" customWidth="1"/>
    <col min="8721" max="8721" width="13.5546875" style="13" bestFit="1" customWidth="1"/>
    <col min="8722" max="8723" width="9.33203125" style="13" customWidth="1"/>
    <col min="8724" max="8965" width="8.88671875" style="13"/>
    <col min="8966" max="8966" width="9.33203125" style="13" customWidth="1"/>
    <col min="8967" max="8967" width="14" style="13" bestFit="1" customWidth="1"/>
    <col min="8968" max="8968" width="14.88671875" style="13" bestFit="1" customWidth="1"/>
    <col min="8969" max="8969" width="13.88671875" style="13" customWidth="1"/>
    <col min="8970" max="8971" width="9.33203125" style="13" customWidth="1"/>
    <col min="8972" max="8972" width="12.6640625" style="13" bestFit="1" customWidth="1"/>
    <col min="8973" max="8973" width="8.5546875" style="13" customWidth="1"/>
    <col min="8974" max="8974" width="12.6640625" style="13" bestFit="1" customWidth="1"/>
    <col min="8975" max="8975" width="10.88671875" style="13" customWidth="1"/>
    <col min="8976" max="8976" width="14.109375" style="13" bestFit="1" customWidth="1"/>
    <col min="8977" max="8977" width="13.5546875" style="13" bestFit="1" customWidth="1"/>
    <col min="8978" max="8979" width="9.33203125" style="13" customWidth="1"/>
    <col min="8980" max="9221" width="8.88671875" style="13"/>
    <col min="9222" max="9222" width="9.33203125" style="13" customWidth="1"/>
    <col min="9223" max="9223" width="14" style="13" bestFit="1" customWidth="1"/>
    <col min="9224" max="9224" width="14.88671875" style="13" bestFit="1" customWidth="1"/>
    <col min="9225" max="9225" width="13.88671875" style="13" customWidth="1"/>
    <col min="9226" max="9227" width="9.33203125" style="13" customWidth="1"/>
    <col min="9228" max="9228" width="12.6640625" style="13" bestFit="1" customWidth="1"/>
    <col min="9229" max="9229" width="8.5546875" style="13" customWidth="1"/>
    <col min="9230" max="9230" width="12.6640625" style="13" bestFit="1" customWidth="1"/>
    <col min="9231" max="9231" width="10.88671875" style="13" customWidth="1"/>
    <col min="9232" max="9232" width="14.109375" style="13" bestFit="1" customWidth="1"/>
    <col min="9233" max="9233" width="13.5546875" style="13" bestFit="1" customWidth="1"/>
    <col min="9234" max="9235" width="9.33203125" style="13" customWidth="1"/>
    <col min="9236" max="9477" width="8.88671875" style="13"/>
    <col min="9478" max="9478" width="9.33203125" style="13" customWidth="1"/>
    <col min="9479" max="9479" width="14" style="13" bestFit="1" customWidth="1"/>
    <col min="9480" max="9480" width="14.88671875" style="13" bestFit="1" customWidth="1"/>
    <col min="9481" max="9481" width="13.88671875" style="13" customWidth="1"/>
    <col min="9482" max="9483" width="9.33203125" style="13" customWidth="1"/>
    <col min="9484" max="9484" width="12.6640625" style="13" bestFit="1" customWidth="1"/>
    <col min="9485" max="9485" width="8.5546875" style="13" customWidth="1"/>
    <col min="9486" max="9486" width="12.6640625" style="13" bestFit="1" customWidth="1"/>
    <col min="9487" max="9487" width="10.88671875" style="13" customWidth="1"/>
    <col min="9488" max="9488" width="14.109375" style="13" bestFit="1" customWidth="1"/>
    <col min="9489" max="9489" width="13.5546875" style="13" bestFit="1" customWidth="1"/>
    <col min="9490" max="9491" width="9.33203125" style="13" customWidth="1"/>
    <col min="9492" max="9733" width="8.88671875" style="13"/>
    <col min="9734" max="9734" width="9.33203125" style="13" customWidth="1"/>
    <col min="9735" max="9735" width="14" style="13" bestFit="1" customWidth="1"/>
    <col min="9736" max="9736" width="14.88671875" style="13" bestFit="1" customWidth="1"/>
    <col min="9737" max="9737" width="13.88671875" style="13" customWidth="1"/>
    <col min="9738" max="9739" width="9.33203125" style="13" customWidth="1"/>
    <col min="9740" max="9740" width="12.6640625" style="13" bestFit="1" customWidth="1"/>
    <col min="9741" max="9741" width="8.5546875" style="13" customWidth="1"/>
    <col min="9742" max="9742" width="12.6640625" style="13" bestFit="1" customWidth="1"/>
    <col min="9743" max="9743" width="10.88671875" style="13" customWidth="1"/>
    <col min="9744" max="9744" width="14.109375" style="13" bestFit="1" customWidth="1"/>
    <col min="9745" max="9745" width="13.5546875" style="13" bestFit="1" customWidth="1"/>
    <col min="9746" max="9747" width="9.33203125" style="13" customWidth="1"/>
    <col min="9748" max="9989" width="8.88671875" style="13"/>
    <col min="9990" max="9990" width="9.33203125" style="13" customWidth="1"/>
    <col min="9991" max="9991" width="14" style="13" bestFit="1" customWidth="1"/>
    <col min="9992" max="9992" width="14.88671875" style="13" bestFit="1" customWidth="1"/>
    <col min="9993" max="9993" width="13.88671875" style="13" customWidth="1"/>
    <col min="9994" max="9995" width="9.33203125" style="13" customWidth="1"/>
    <col min="9996" max="9996" width="12.6640625" style="13" bestFit="1" customWidth="1"/>
    <col min="9997" max="9997" width="8.5546875" style="13" customWidth="1"/>
    <col min="9998" max="9998" width="12.6640625" style="13" bestFit="1" customWidth="1"/>
    <col min="9999" max="9999" width="10.88671875" style="13" customWidth="1"/>
    <col min="10000" max="10000" width="14.109375" style="13" bestFit="1" customWidth="1"/>
    <col min="10001" max="10001" width="13.5546875" style="13" bestFit="1" customWidth="1"/>
    <col min="10002" max="10003" width="9.33203125" style="13" customWidth="1"/>
    <col min="10004" max="10245" width="8.88671875" style="13"/>
    <col min="10246" max="10246" width="9.33203125" style="13" customWidth="1"/>
    <col min="10247" max="10247" width="14" style="13" bestFit="1" customWidth="1"/>
    <col min="10248" max="10248" width="14.88671875" style="13" bestFit="1" customWidth="1"/>
    <col min="10249" max="10249" width="13.88671875" style="13" customWidth="1"/>
    <col min="10250" max="10251" width="9.33203125" style="13" customWidth="1"/>
    <col min="10252" max="10252" width="12.6640625" style="13" bestFit="1" customWidth="1"/>
    <col min="10253" max="10253" width="8.5546875" style="13" customWidth="1"/>
    <col min="10254" max="10254" width="12.6640625" style="13" bestFit="1" customWidth="1"/>
    <col min="10255" max="10255" width="10.88671875" style="13" customWidth="1"/>
    <col min="10256" max="10256" width="14.109375" style="13" bestFit="1" customWidth="1"/>
    <col min="10257" max="10257" width="13.5546875" style="13" bestFit="1" customWidth="1"/>
    <col min="10258" max="10259" width="9.33203125" style="13" customWidth="1"/>
    <col min="10260" max="10501" width="8.88671875" style="13"/>
    <col min="10502" max="10502" width="9.33203125" style="13" customWidth="1"/>
    <col min="10503" max="10503" width="14" style="13" bestFit="1" customWidth="1"/>
    <col min="10504" max="10504" width="14.88671875" style="13" bestFit="1" customWidth="1"/>
    <col min="10505" max="10505" width="13.88671875" style="13" customWidth="1"/>
    <col min="10506" max="10507" width="9.33203125" style="13" customWidth="1"/>
    <col min="10508" max="10508" width="12.6640625" style="13" bestFit="1" customWidth="1"/>
    <col min="10509" max="10509" width="8.5546875" style="13" customWidth="1"/>
    <col min="10510" max="10510" width="12.6640625" style="13" bestFit="1" customWidth="1"/>
    <col min="10511" max="10511" width="10.88671875" style="13" customWidth="1"/>
    <col min="10512" max="10512" width="14.109375" style="13" bestFit="1" customWidth="1"/>
    <col min="10513" max="10513" width="13.5546875" style="13" bestFit="1" customWidth="1"/>
    <col min="10514" max="10515" width="9.33203125" style="13" customWidth="1"/>
    <col min="10516" max="10757" width="8.88671875" style="13"/>
    <col min="10758" max="10758" width="9.33203125" style="13" customWidth="1"/>
    <col min="10759" max="10759" width="14" style="13" bestFit="1" customWidth="1"/>
    <col min="10760" max="10760" width="14.88671875" style="13" bestFit="1" customWidth="1"/>
    <col min="10761" max="10761" width="13.88671875" style="13" customWidth="1"/>
    <col min="10762" max="10763" width="9.33203125" style="13" customWidth="1"/>
    <col min="10764" max="10764" width="12.6640625" style="13" bestFit="1" customWidth="1"/>
    <col min="10765" max="10765" width="8.5546875" style="13" customWidth="1"/>
    <col min="10766" max="10766" width="12.6640625" style="13" bestFit="1" customWidth="1"/>
    <col min="10767" max="10767" width="10.88671875" style="13" customWidth="1"/>
    <col min="10768" max="10768" width="14.109375" style="13" bestFit="1" customWidth="1"/>
    <col min="10769" max="10769" width="13.5546875" style="13" bestFit="1" customWidth="1"/>
    <col min="10770" max="10771" width="9.33203125" style="13" customWidth="1"/>
    <col min="10772" max="11013" width="8.88671875" style="13"/>
    <col min="11014" max="11014" width="9.33203125" style="13" customWidth="1"/>
    <col min="11015" max="11015" width="14" style="13" bestFit="1" customWidth="1"/>
    <col min="11016" max="11016" width="14.88671875" style="13" bestFit="1" customWidth="1"/>
    <col min="11017" max="11017" width="13.88671875" style="13" customWidth="1"/>
    <col min="11018" max="11019" width="9.33203125" style="13" customWidth="1"/>
    <col min="11020" max="11020" width="12.6640625" style="13" bestFit="1" customWidth="1"/>
    <col min="11021" max="11021" width="8.5546875" style="13" customWidth="1"/>
    <col min="11022" max="11022" width="12.6640625" style="13" bestFit="1" customWidth="1"/>
    <col min="11023" max="11023" width="10.88671875" style="13" customWidth="1"/>
    <col min="11024" max="11024" width="14.109375" style="13" bestFit="1" customWidth="1"/>
    <col min="11025" max="11025" width="13.5546875" style="13" bestFit="1" customWidth="1"/>
    <col min="11026" max="11027" width="9.33203125" style="13" customWidth="1"/>
    <col min="11028" max="11269" width="8.88671875" style="13"/>
    <col min="11270" max="11270" width="9.33203125" style="13" customWidth="1"/>
    <col min="11271" max="11271" width="14" style="13" bestFit="1" customWidth="1"/>
    <col min="11272" max="11272" width="14.88671875" style="13" bestFit="1" customWidth="1"/>
    <col min="11273" max="11273" width="13.88671875" style="13" customWidth="1"/>
    <col min="11274" max="11275" width="9.33203125" style="13" customWidth="1"/>
    <col min="11276" max="11276" width="12.6640625" style="13" bestFit="1" customWidth="1"/>
    <col min="11277" max="11277" width="8.5546875" style="13" customWidth="1"/>
    <col min="11278" max="11278" width="12.6640625" style="13" bestFit="1" customWidth="1"/>
    <col min="11279" max="11279" width="10.88671875" style="13" customWidth="1"/>
    <col min="11280" max="11280" width="14.109375" style="13" bestFit="1" customWidth="1"/>
    <col min="11281" max="11281" width="13.5546875" style="13" bestFit="1" customWidth="1"/>
    <col min="11282" max="11283" width="9.33203125" style="13" customWidth="1"/>
    <col min="11284" max="11525" width="8.88671875" style="13"/>
    <col min="11526" max="11526" width="9.33203125" style="13" customWidth="1"/>
    <col min="11527" max="11527" width="14" style="13" bestFit="1" customWidth="1"/>
    <col min="11528" max="11528" width="14.88671875" style="13" bestFit="1" customWidth="1"/>
    <col min="11529" max="11529" width="13.88671875" style="13" customWidth="1"/>
    <col min="11530" max="11531" width="9.33203125" style="13" customWidth="1"/>
    <col min="11532" max="11532" width="12.6640625" style="13" bestFit="1" customWidth="1"/>
    <col min="11533" max="11533" width="8.5546875" style="13" customWidth="1"/>
    <col min="11534" max="11534" width="12.6640625" style="13" bestFit="1" customWidth="1"/>
    <col min="11535" max="11535" width="10.88671875" style="13" customWidth="1"/>
    <col min="11536" max="11536" width="14.109375" style="13" bestFit="1" customWidth="1"/>
    <col min="11537" max="11537" width="13.5546875" style="13" bestFit="1" customWidth="1"/>
    <col min="11538" max="11539" width="9.33203125" style="13" customWidth="1"/>
    <col min="11540" max="11781" width="8.88671875" style="13"/>
    <col min="11782" max="11782" width="9.33203125" style="13" customWidth="1"/>
    <col min="11783" max="11783" width="14" style="13" bestFit="1" customWidth="1"/>
    <col min="11784" max="11784" width="14.88671875" style="13" bestFit="1" customWidth="1"/>
    <col min="11785" max="11785" width="13.88671875" style="13" customWidth="1"/>
    <col min="11786" max="11787" width="9.33203125" style="13" customWidth="1"/>
    <col min="11788" max="11788" width="12.6640625" style="13" bestFit="1" customWidth="1"/>
    <col min="11789" max="11789" width="8.5546875" style="13" customWidth="1"/>
    <col min="11790" max="11790" width="12.6640625" style="13" bestFit="1" customWidth="1"/>
    <col min="11791" max="11791" width="10.88671875" style="13" customWidth="1"/>
    <col min="11792" max="11792" width="14.109375" style="13" bestFit="1" customWidth="1"/>
    <col min="11793" max="11793" width="13.5546875" style="13" bestFit="1" customWidth="1"/>
    <col min="11794" max="11795" width="9.33203125" style="13" customWidth="1"/>
    <col min="11796" max="12037" width="8.88671875" style="13"/>
    <col min="12038" max="12038" width="9.33203125" style="13" customWidth="1"/>
    <col min="12039" max="12039" width="14" style="13" bestFit="1" customWidth="1"/>
    <col min="12040" max="12040" width="14.88671875" style="13" bestFit="1" customWidth="1"/>
    <col min="12041" max="12041" width="13.88671875" style="13" customWidth="1"/>
    <col min="12042" max="12043" width="9.33203125" style="13" customWidth="1"/>
    <col min="12044" max="12044" width="12.6640625" style="13" bestFit="1" customWidth="1"/>
    <col min="12045" max="12045" width="8.5546875" style="13" customWidth="1"/>
    <col min="12046" max="12046" width="12.6640625" style="13" bestFit="1" customWidth="1"/>
    <col min="12047" max="12047" width="10.88671875" style="13" customWidth="1"/>
    <col min="12048" max="12048" width="14.109375" style="13" bestFit="1" customWidth="1"/>
    <col min="12049" max="12049" width="13.5546875" style="13" bestFit="1" customWidth="1"/>
    <col min="12050" max="12051" width="9.33203125" style="13" customWidth="1"/>
    <col min="12052" max="12293" width="8.88671875" style="13"/>
    <col min="12294" max="12294" width="9.33203125" style="13" customWidth="1"/>
    <col min="12295" max="12295" width="14" style="13" bestFit="1" customWidth="1"/>
    <col min="12296" max="12296" width="14.88671875" style="13" bestFit="1" customWidth="1"/>
    <col min="12297" max="12297" width="13.88671875" style="13" customWidth="1"/>
    <col min="12298" max="12299" width="9.33203125" style="13" customWidth="1"/>
    <col min="12300" max="12300" width="12.6640625" style="13" bestFit="1" customWidth="1"/>
    <col min="12301" max="12301" width="8.5546875" style="13" customWidth="1"/>
    <col min="12302" max="12302" width="12.6640625" style="13" bestFit="1" customWidth="1"/>
    <col min="12303" max="12303" width="10.88671875" style="13" customWidth="1"/>
    <col min="12304" max="12304" width="14.109375" style="13" bestFit="1" customWidth="1"/>
    <col min="12305" max="12305" width="13.5546875" style="13" bestFit="1" customWidth="1"/>
    <col min="12306" max="12307" width="9.33203125" style="13" customWidth="1"/>
    <col min="12308" max="12549" width="8.88671875" style="13"/>
    <col min="12550" max="12550" width="9.33203125" style="13" customWidth="1"/>
    <col min="12551" max="12551" width="14" style="13" bestFit="1" customWidth="1"/>
    <col min="12552" max="12552" width="14.88671875" style="13" bestFit="1" customWidth="1"/>
    <col min="12553" max="12553" width="13.88671875" style="13" customWidth="1"/>
    <col min="12554" max="12555" width="9.33203125" style="13" customWidth="1"/>
    <col min="12556" max="12556" width="12.6640625" style="13" bestFit="1" customWidth="1"/>
    <col min="12557" max="12557" width="8.5546875" style="13" customWidth="1"/>
    <col min="12558" max="12558" width="12.6640625" style="13" bestFit="1" customWidth="1"/>
    <col min="12559" max="12559" width="10.88671875" style="13" customWidth="1"/>
    <col min="12560" max="12560" width="14.109375" style="13" bestFit="1" customWidth="1"/>
    <col min="12561" max="12561" width="13.5546875" style="13" bestFit="1" customWidth="1"/>
    <col min="12562" max="12563" width="9.33203125" style="13" customWidth="1"/>
    <col min="12564" max="12805" width="8.88671875" style="13"/>
    <col min="12806" max="12806" width="9.33203125" style="13" customWidth="1"/>
    <col min="12807" max="12807" width="14" style="13" bestFit="1" customWidth="1"/>
    <col min="12808" max="12808" width="14.88671875" style="13" bestFit="1" customWidth="1"/>
    <col min="12809" max="12809" width="13.88671875" style="13" customWidth="1"/>
    <col min="12810" max="12811" width="9.33203125" style="13" customWidth="1"/>
    <col min="12812" max="12812" width="12.6640625" style="13" bestFit="1" customWidth="1"/>
    <col min="12813" max="12813" width="8.5546875" style="13" customWidth="1"/>
    <col min="12814" max="12814" width="12.6640625" style="13" bestFit="1" customWidth="1"/>
    <col min="12815" max="12815" width="10.88671875" style="13" customWidth="1"/>
    <col min="12816" max="12816" width="14.109375" style="13" bestFit="1" customWidth="1"/>
    <col min="12817" max="12817" width="13.5546875" style="13" bestFit="1" customWidth="1"/>
    <col min="12818" max="12819" width="9.33203125" style="13" customWidth="1"/>
    <col min="12820" max="13061" width="8.88671875" style="13"/>
    <col min="13062" max="13062" width="9.33203125" style="13" customWidth="1"/>
    <col min="13063" max="13063" width="14" style="13" bestFit="1" customWidth="1"/>
    <col min="13064" max="13064" width="14.88671875" style="13" bestFit="1" customWidth="1"/>
    <col min="13065" max="13065" width="13.88671875" style="13" customWidth="1"/>
    <col min="13066" max="13067" width="9.33203125" style="13" customWidth="1"/>
    <col min="13068" max="13068" width="12.6640625" style="13" bestFit="1" customWidth="1"/>
    <col min="13069" max="13069" width="8.5546875" style="13" customWidth="1"/>
    <col min="13070" max="13070" width="12.6640625" style="13" bestFit="1" customWidth="1"/>
    <col min="13071" max="13071" width="10.88671875" style="13" customWidth="1"/>
    <col min="13072" max="13072" width="14.109375" style="13" bestFit="1" customWidth="1"/>
    <col min="13073" max="13073" width="13.5546875" style="13" bestFit="1" customWidth="1"/>
    <col min="13074" max="13075" width="9.33203125" style="13" customWidth="1"/>
    <col min="13076" max="13317" width="8.88671875" style="13"/>
    <col min="13318" max="13318" width="9.33203125" style="13" customWidth="1"/>
    <col min="13319" max="13319" width="14" style="13" bestFit="1" customWidth="1"/>
    <col min="13320" max="13320" width="14.88671875" style="13" bestFit="1" customWidth="1"/>
    <col min="13321" max="13321" width="13.88671875" style="13" customWidth="1"/>
    <col min="13322" max="13323" width="9.33203125" style="13" customWidth="1"/>
    <col min="13324" max="13324" width="12.6640625" style="13" bestFit="1" customWidth="1"/>
    <col min="13325" max="13325" width="8.5546875" style="13" customWidth="1"/>
    <col min="13326" max="13326" width="12.6640625" style="13" bestFit="1" customWidth="1"/>
    <col min="13327" max="13327" width="10.88671875" style="13" customWidth="1"/>
    <col min="13328" max="13328" width="14.109375" style="13" bestFit="1" customWidth="1"/>
    <col min="13329" max="13329" width="13.5546875" style="13" bestFit="1" customWidth="1"/>
    <col min="13330" max="13331" width="9.33203125" style="13" customWidth="1"/>
    <col min="13332" max="13573" width="8.88671875" style="13"/>
    <col min="13574" max="13574" width="9.33203125" style="13" customWidth="1"/>
    <col min="13575" max="13575" width="14" style="13" bestFit="1" customWidth="1"/>
    <col min="13576" max="13576" width="14.88671875" style="13" bestFit="1" customWidth="1"/>
    <col min="13577" max="13577" width="13.88671875" style="13" customWidth="1"/>
    <col min="13578" max="13579" width="9.33203125" style="13" customWidth="1"/>
    <col min="13580" max="13580" width="12.6640625" style="13" bestFit="1" customWidth="1"/>
    <col min="13581" max="13581" width="8.5546875" style="13" customWidth="1"/>
    <col min="13582" max="13582" width="12.6640625" style="13" bestFit="1" customWidth="1"/>
    <col min="13583" max="13583" width="10.88671875" style="13" customWidth="1"/>
    <col min="13584" max="13584" width="14.109375" style="13" bestFit="1" customWidth="1"/>
    <col min="13585" max="13585" width="13.5546875" style="13" bestFit="1" customWidth="1"/>
    <col min="13586" max="13587" width="9.33203125" style="13" customWidth="1"/>
    <col min="13588" max="13829" width="8.88671875" style="13"/>
    <col min="13830" max="13830" width="9.33203125" style="13" customWidth="1"/>
    <col min="13831" max="13831" width="14" style="13" bestFit="1" customWidth="1"/>
    <col min="13832" max="13832" width="14.88671875" style="13" bestFit="1" customWidth="1"/>
    <col min="13833" max="13833" width="13.88671875" style="13" customWidth="1"/>
    <col min="13834" max="13835" width="9.33203125" style="13" customWidth="1"/>
    <col min="13836" max="13836" width="12.6640625" style="13" bestFit="1" customWidth="1"/>
    <col min="13837" max="13837" width="8.5546875" style="13" customWidth="1"/>
    <col min="13838" max="13838" width="12.6640625" style="13" bestFit="1" customWidth="1"/>
    <col min="13839" max="13839" width="10.88671875" style="13" customWidth="1"/>
    <col min="13840" max="13840" width="14.109375" style="13" bestFit="1" customWidth="1"/>
    <col min="13841" max="13841" width="13.5546875" style="13" bestFit="1" customWidth="1"/>
    <col min="13842" max="13843" width="9.33203125" style="13" customWidth="1"/>
    <col min="13844" max="14085" width="8.88671875" style="13"/>
    <col min="14086" max="14086" width="9.33203125" style="13" customWidth="1"/>
    <col min="14087" max="14087" width="14" style="13" bestFit="1" customWidth="1"/>
    <col min="14088" max="14088" width="14.88671875" style="13" bestFit="1" customWidth="1"/>
    <col min="14089" max="14089" width="13.88671875" style="13" customWidth="1"/>
    <col min="14090" max="14091" width="9.33203125" style="13" customWidth="1"/>
    <col min="14092" max="14092" width="12.6640625" style="13" bestFit="1" customWidth="1"/>
    <col min="14093" max="14093" width="8.5546875" style="13" customWidth="1"/>
    <col min="14094" max="14094" width="12.6640625" style="13" bestFit="1" customWidth="1"/>
    <col min="14095" max="14095" width="10.88671875" style="13" customWidth="1"/>
    <col min="14096" max="14096" width="14.109375" style="13" bestFit="1" customWidth="1"/>
    <col min="14097" max="14097" width="13.5546875" style="13" bestFit="1" customWidth="1"/>
    <col min="14098" max="14099" width="9.33203125" style="13" customWidth="1"/>
    <col min="14100" max="14341" width="8.88671875" style="13"/>
    <col min="14342" max="14342" width="9.33203125" style="13" customWidth="1"/>
    <col min="14343" max="14343" width="14" style="13" bestFit="1" customWidth="1"/>
    <col min="14344" max="14344" width="14.88671875" style="13" bestFit="1" customWidth="1"/>
    <col min="14345" max="14345" width="13.88671875" style="13" customWidth="1"/>
    <col min="14346" max="14347" width="9.33203125" style="13" customWidth="1"/>
    <col min="14348" max="14348" width="12.6640625" style="13" bestFit="1" customWidth="1"/>
    <col min="14349" max="14349" width="8.5546875" style="13" customWidth="1"/>
    <col min="14350" max="14350" width="12.6640625" style="13" bestFit="1" customWidth="1"/>
    <col min="14351" max="14351" width="10.88671875" style="13" customWidth="1"/>
    <col min="14352" max="14352" width="14.109375" style="13" bestFit="1" customWidth="1"/>
    <col min="14353" max="14353" width="13.5546875" style="13" bestFit="1" customWidth="1"/>
    <col min="14354" max="14355" width="9.33203125" style="13" customWidth="1"/>
    <col min="14356" max="14597" width="8.88671875" style="13"/>
    <col min="14598" max="14598" width="9.33203125" style="13" customWidth="1"/>
    <col min="14599" max="14599" width="14" style="13" bestFit="1" customWidth="1"/>
    <col min="14600" max="14600" width="14.88671875" style="13" bestFit="1" customWidth="1"/>
    <col min="14601" max="14601" width="13.88671875" style="13" customWidth="1"/>
    <col min="14602" max="14603" width="9.33203125" style="13" customWidth="1"/>
    <col min="14604" max="14604" width="12.6640625" style="13" bestFit="1" customWidth="1"/>
    <col min="14605" max="14605" width="8.5546875" style="13" customWidth="1"/>
    <col min="14606" max="14606" width="12.6640625" style="13" bestFit="1" customWidth="1"/>
    <col min="14607" max="14607" width="10.88671875" style="13" customWidth="1"/>
    <col min="14608" max="14608" width="14.109375" style="13" bestFit="1" customWidth="1"/>
    <col min="14609" max="14609" width="13.5546875" style="13" bestFit="1" customWidth="1"/>
    <col min="14610" max="14611" width="9.33203125" style="13" customWidth="1"/>
    <col min="14612" max="14853" width="8.88671875" style="13"/>
    <col min="14854" max="14854" width="9.33203125" style="13" customWidth="1"/>
    <col min="14855" max="14855" width="14" style="13" bestFit="1" customWidth="1"/>
    <col min="14856" max="14856" width="14.88671875" style="13" bestFit="1" customWidth="1"/>
    <col min="14857" max="14857" width="13.88671875" style="13" customWidth="1"/>
    <col min="14858" max="14859" width="9.33203125" style="13" customWidth="1"/>
    <col min="14860" max="14860" width="12.6640625" style="13" bestFit="1" customWidth="1"/>
    <col min="14861" max="14861" width="8.5546875" style="13" customWidth="1"/>
    <col min="14862" max="14862" width="12.6640625" style="13" bestFit="1" customWidth="1"/>
    <col min="14863" max="14863" width="10.88671875" style="13" customWidth="1"/>
    <col min="14864" max="14864" width="14.109375" style="13" bestFit="1" customWidth="1"/>
    <col min="14865" max="14865" width="13.5546875" style="13" bestFit="1" customWidth="1"/>
    <col min="14866" max="14867" width="9.33203125" style="13" customWidth="1"/>
    <col min="14868" max="15109" width="8.88671875" style="13"/>
    <col min="15110" max="15110" width="9.33203125" style="13" customWidth="1"/>
    <col min="15111" max="15111" width="14" style="13" bestFit="1" customWidth="1"/>
    <col min="15112" max="15112" width="14.88671875" style="13" bestFit="1" customWidth="1"/>
    <col min="15113" max="15113" width="13.88671875" style="13" customWidth="1"/>
    <col min="15114" max="15115" width="9.33203125" style="13" customWidth="1"/>
    <col min="15116" max="15116" width="12.6640625" style="13" bestFit="1" customWidth="1"/>
    <col min="15117" max="15117" width="8.5546875" style="13" customWidth="1"/>
    <col min="15118" max="15118" width="12.6640625" style="13" bestFit="1" customWidth="1"/>
    <col min="15119" max="15119" width="10.88671875" style="13" customWidth="1"/>
    <col min="15120" max="15120" width="14.109375" style="13" bestFit="1" customWidth="1"/>
    <col min="15121" max="15121" width="13.5546875" style="13" bestFit="1" customWidth="1"/>
    <col min="15122" max="15123" width="9.33203125" style="13" customWidth="1"/>
    <col min="15124" max="15365" width="8.88671875" style="13"/>
    <col min="15366" max="15366" width="9.33203125" style="13" customWidth="1"/>
    <col min="15367" max="15367" width="14" style="13" bestFit="1" customWidth="1"/>
    <col min="15368" max="15368" width="14.88671875" style="13" bestFit="1" customWidth="1"/>
    <col min="15369" max="15369" width="13.88671875" style="13" customWidth="1"/>
    <col min="15370" max="15371" width="9.33203125" style="13" customWidth="1"/>
    <col min="15372" max="15372" width="12.6640625" style="13" bestFit="1" customWidth="1"/>
    <col min="15373" max="15373" width="8.5546875" style="13" customWidth="1"/>
    <col min="15374" max="15374" width="12.6640625" style="13" bestFit="1" customWidth="1"/>
    <col min="15375" max="15375" width="10.88671875" style="13" customWidth="1"/>
    <col min="15376" max="15376" width="14.109375" style="13" bestFit="1" customWidth="1"/>
    <col min="15377" max="15377" width="13.5546875" style="13" bestFit="1" customWidth="1"/>
    <col min="15378" max="15379" width="9.33203125" style="13" customWidth="1"/>
    <col min="15380" max="15621" width="8.88671875" style="13"/>
    <col min="15622" max="15622" width="9.33203125" style="13" customWidth="1"/>
    <col min="15623" max="15623" width="14" style="13" bestFit="1" customWidth="1"/>
    <col min="15624" max="15624" width="14.88671875" style="13" bestFit="1" customWidth="1"/>
    <col min="15625" max="15625" width="13.88671875" style="13" customWidth="1"/>
    <col min="15626" max="15627" width="9.33203125" style="13" customWidth="1"/>
    <col min="15628" max="15628" width="12.6640625" style="13" bestFit="1" customWidth="1"/>
    <col min="15629" max="15629" width="8.5546875" style="13" customWidth="1"/>
    <col min="15630" max="15630" width="12.6640625" style="13" bestFit="1" customWidth="1"/>
    <col min="15631" max="15631" width="10.88671875" style="13" customWidth="1"/>
    <col min="15632" max="15632" width="14.109375" style="13" bestFit="1" customWidth="1"/>
    <col min="15633" max="15633" width="13.5546875" style="13" bestFit="1" customWidth="1"/>
    <col min="15634" max="15635" width="9.33203125" style="13" customWidth="1"/>
    <col min="15636" max="15877" width="8.88671875" style="13"/>
    <col min="15878" max="15878" width="9.33203125" style="13" customWidth="1"/>
    <col min="15879" max="15879" width="14" style="13" bestFit="1" customWidth="1"/>
    <col min="15880" max="15880" width="14.88671875" style="13" bestFit="1" customWidth="1"/>
    <col min="15881" max="15881" width="13.88671875" style="13" customWidth="1"/>
    <col min="15882" max="15883" width="9.33203125" style="13" customWidth="1"/>
    <col min="15884" max="15884" width="12.6640625" style="13" bestFit="1" customWidth="1"/>
    <col min="15885" max="15885" width="8.5546875" style="13" customWidth="1"/>
    <col min="15886" max="15886" width="12.6640625" style="13" bestFit="1" customWidth="1"/>
    <col min="15887" max="15887" width="10.88671875" style="13" customWidth="1"/>
    <col min="15888" max="15888" width="14.109375" style="13" bestFit="1" customWidth="1"/>
    <col min="15889" max="15889" width="13.5546875" style="13" bestFit="1" customWidth="1"/>
    <col min="15890" max="15891" width="9.33203125" style="13" customWidth="1"/>
    <col min="15892" max="16133" width="8.88671875" style="13"/>
    <col min="16134" max="16134" width="9.33203125" style="13" customWidth="1"/>
    <col min="16135" max="16135" width="14" style="13" bestFit="1" customWidth="1"/>
    <col min="16136" max="16136" width="14.88671875" style="13" bestFit="1" customWidth="1"/>
    <col min="16137" max="16137" width="13.88671875" style="13" customWidth="1"/>
    <col min="16138" max="16139" width="9.33203125" style="13" customWidth="1"/>
    <col min="16140" max="16140" width="12.6640625" style="13" bestFit="1" customWidth="1"/>
    <col min="16141" max="16141" width="8.5546875" style="13" customWidth="1"/>
    <col min="16142" max="16142" width="12.6640625" style="13" bestFit="1" customWidth="1"/>
    <col min="16143" max="16143" width="10.88671875" style="13" customWidth="1"/>
    <col min="16144" max="16144" width="14.109375" style="13" bestFit="1" customWidth="1"/>
    <col min="16145" max="16145" width="13.5546875" style="13" bestFit="1" customWidth="1"/>
    <col min="16146" max="16147" width="9.33203125" style="13" customWidth="1"/>
    <col min="16148" max="16384" width="8.88671875" style="13"/>
  </cols>
  <sheetData>
    <row r="1" spans="1:21" x14ac:dyDescent="0.3">
      <c r="A1" s="11"/>
      <c r="B1" s="12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1" x14ac:dyDescent="0.3">
      <c r="A2" s="11"/>
      <c r="B2" s="14"/>
      <c r="C2" s="15"/>
      <c r="D2" s="14" t="s">
        <v>19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1" x14ac:dyDescent="0.3">
      <c r="A3" s="11"/>
      <c r="B3" s="12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Q3" s="16" t="s">
        <v>20</v>
      </c>
      <c r="R3" s="11"/>
      <c r="S3" s="11"/>
    </row>
    <row r="4" spans="1:21" x14ac:dyDescent="0.3">
      <c r="A4" s="11"/>
      <c r="B4" s="12"/>
      <c r="C4" s="12"/>
      <c r="D4" s="12"/>
      <c r="E4" s="91" t="s">
        <v>21</v>
      </c>
      <c r="F4" s="92"/>
      <c r="G4" s="92"/>
      <c r="H4" s="92"/>
      <c r="I4" s="92"/>
      <c r="J4" s="92"/>
      <c r="K4" s="92"/>
      <c r="L4" s="92"/>
      <c r="M4" s="92"/>
      <c r="N4" s="93"/>
      <c r="O4" s="17"/>
      <c r="P4" s="18"/>
      <c r="Q4" s="11"/>
      <c r="R4" s="11"/>
      <c r="S4" s="11"/>
    </row>
    <row r="5" spans="1:21" ht="16.2" thickBot="1" x14ac:dyDescent="0.35">
      <c r="A5" s="11"/>
      <c r="B5" s="12"/>
      <c r="C5" s="12"/>
      <c r="D5" s="12"/>
      <c r="E5" s="11"/>
      <c r="F5" s="15"/>
      <c r="G5" s="15"/>
      <c r="H5" s="15"/>
      <c r="I5" s="15"/>
      <c r="J5" s="15"/>
      <c r="K5" s="15"/>
      <c r="L5" s="15"/>
      <c r="M5" s="15"/>
      <c r="N5" s="11"/>
      <c r="O5" s="11"/>
      <c r="P5" s="11"/>
      <c r="Q5" s="11"/>
      <c r="R5" s="11"/>
      <c r="S5" s="11"/>
    </row>
    <row r="6" spans="1:21" ht="47.4" thickBot="1" x14ac:dyDescent="0.35">
      <c r="A6" s="19" t="s">
        <v>22</v>
      </c>
      <c r="B6" s="20" t="s">
        <v>23</v>
      </c>
      <c r="C6" s="20" t="s">
        <v>24</v>
      </c>
      <c r="D6" s="20" t="s">
        <v>25</v>
      </c>
      <c r="E6" s="20" t="s">
        <v>26</v>
      </c>
      <c r="F6" s="20" t="s">
        <v>27</v>
      </c>
      <c r="G6" s="20" t="s">
        <v>28</v>
      </c>
      <c r="H6" s="20" t="s">
        <v>29</v>
      </c>
      <c r="I6" s="20" t="s">
        <v>30</v>
      </c>
      <c r="J6" s="20" t="s">
        <v>31</v>
      </c>
      <c r="K6" s="20" t="s">
        <v>32</v>
      </c>
      <c r="L6" s="20" t="s">
        <v>33</v>
      </c>
      <c r="M6" s="20" t="s">
        <v>34</v>
      </c>
      <c r="N6" s="20" t="s">
        <v>35</v>
      </c>
      <c r="O6" s="21" t="s">
        <v>36</v>
      </c>
      <c r="P6" s="22" t="s">
        <v>37</v>
      </c>
      <c r="Q6" s="22" t="s">
        <v>38</v>
      </c>
      <c r="R6" s="94" t="s">
        <v>39</v>
      </c>
      <c r="S6" s="95"/>
    </row>
    <row r="7" spans="1:21" ht="31.2" x14ac:dyDescent="0.3">
      <c r="A7" s="23"/>
      <c r="B7" s="24"/>
      <c r="C7" s="24"/>
      <c r="D7" s="24"/>
      <c r="E7" s="24"/>
      <c r="F7" s="24"/>
      <c r="G7" s="24"/>
      <c r="H7" s="24"/>
      <c r="I7" s="24" t="s">
        <v>40</v>
      </c>
      <c r="J7" s="24" t="s">
        <v>41</v>
      </c>
      <c r="K7" s="24" t="s">
        <v>42</v>
      </c>
      <c r="L7" s="24" t="s">
        <v>43</v>
      </c>
      <c r="M7" s="24" t="s">
        <v>44</v>
      </c>
      <c r="N7" s="24" t="s">
        <v>45</v>
      </c>
      <c r="O7" s="24"/>
      <c r="P7" s="25" t="s">
        <v>46</v>
      </c>
      <c r="Q7" s="25" t="s">
        <v>47</v>
      </c>
      <c r="R7" s="24" t="s">
        <v>48</v>
      </c>
      <c r="S7" s="26" t="s">
        <v>49</v>
      </c>
    </row>
    <row r="8" spans="1:21" x14ac:dyDescent="0.3">
      <c r="A8" s="27">
        <v>1063002</v>
      </c>
      <c r="B8" s="28" t="s">
        <v>50</v>
      </c>
      <c r="C8" s="29" t="s">
        <v>51</v>
      </c>
      <c r="D8" s="30" t="s">
        <v>52</v>
      </c>
      <c r="E8" s="31" t="s">
        <v>53</v>
      </c>
      <c r="F8" s="32">
        <v>600</v>
      </c>
      <c r="G8" s="33">
        <v>142300000</v>
      </c>
      <c r="H8" s="33">
        <f>16000000+14000000+13000000+13000000</f>
        <v>56000000</v>
      </c>
      <c r="I8" s="33">
        <f>12470764+13221326+11811430+11868596</f>
        <v>49372116</v>
      </c>
      <c r="J8" s="33"/>
      <c r="K8" s="33"/>
      <c r="L8" s="34"/>
      <c r="M8" s="34">
        <f>4764715+3097244+2771326+2778192</f>
        <v>13411477</v>
      </c>
      <c r="N8" s="33">
        <v>0</v>
      </c>
      <c r="O8" s="35">
        <f>327960+116400+45000+16227+30000+44000+66000+36000+45000+3164642+2108551</f>
        <v>5999780</v>
      </c>
      <c r="P8" s="33">
        <f>I8+J8-K8-L8-M8-N8</f>
        <v>35960639</v>
      </c>
      <c r="Q8" s="33">
        <f>O8+P8</f>
        <v>41960419</v>
      </c>
      <c r="R8" s="36" t="s">
        <v>54</v>
      </c>
      <c r="S8" s="37" t="s">
        <v>55</v>
      </c>
      <c r="U8" s="38"/>
    </row>
    <row r="9" spans="1:21" x14ac:dyDescent="0.3">
      <c r="A9" s="27">
        <v>1063002</v>
      </c>
      <c r="B9" s="28" t="s">
        <v>50</v>
      </c>
      <c r="C9" s="28" t="s">
        <v>51</v>
      </c>
      <c r="D9" s="30" t="s">
        <v>52</v>
      </c>
      <c r="E9" s="31" t="s">
        <v>53</v>
      </c>
      <c r="F9" s="32">
        <v>601</v>
      </c>
      <c r="G9" s="33">
        <v>13300000</v>
      </c>
      <c r="H9" s="33"/>
      <c r="I9" s="33">
        <f>936770+1140013+1077380+1087864</f>
        <v>4242027</v>
      </c>
      <c r="J9" s="33"/>
      <c r="K9" s="33"/>
      <c r="L9" s="33"/>
      <c r="M9" s="34">
        <f>936770+1140013+1077380+1087864</f>
        <v>4242027</v>
      </c>
      <c r="N9" s="33">
        <v>0</v>
      </c>
      <c r="O9" s="33"/>
      <c r="P9" s="33">
        <f t="shared" ref="P9:P20" si="0">I9+J9-K9-L9-M9-N9</f>
        <v>0</v>
      </c>
      <c r="Q9" s="33">
        <f t="shared" ref="Q9:Q20" si="1">O9+P9</f>
        <v>0</v>
      </c>
      <c r="R9" s="39"/>
      <c r="S9" s="40"/>
      <c r="U9" s="38"/>
    </row>
    <row r="10" spans="1:21" x14ac:dyDescent="0.3">
      <c r="A10" s="41">
        <v>1063002</v>
      </c>
      <c r="B10" s="42" t="s">
        <v>50</v>
      </c>
      <c r="C10" s="42" t="s">
        <v>51</v>
      </c>
      <c r="D10" s="43" t="s">
        <v>52</v>
      </c>
      <c r="E10" s="44"/>
      <c r="F10" s="45">
        <v>6009999</v>
      </c>
      <c r="G10" s="46">
        <f t="shared" ref="G10:N10" si="2">SUM(G8:G9)</f>
        <v>155600000</v>
      </c>
      <c r="H10" s="46">
        <f>SUM(H8:H9)</f>
        <v>56000000</v>
      </c>
      <c r="I10" s="46">
        <f>SUM(I8:I9)</f>
        <v>53614143</v>
      </c>
      <c r="J10" s="46">
        <f t="shared" si="2"/>
        <v>0</v>
      </c>
      <c r="K10" s="46">
        <f t="shared" si="2"/>
        <v>0</v>
      </c>
      <c r="L10" s="46">
        <f t="shared" si="2"/>
        <v>0</v>
      </c>
      <c r="M10" s="46">
        <f>SUM(M8:M9)</f>
        <v>17653504</v>
      </c>
      <c r="N10" s="46">
        <f t="shared" si="2"/>
        <v>0</v>
      </c>
      <c r="O10" s="46">
        <f>SUM(O8:O9)</f>
        <v>5999780</v>
      </c>
      <c r="P10" s="46">
        <f t="shared" si="0"/>
        <v>35960639</v>
      </c>
      <c r="Q10" s="46">
        <f t="shared" si="1"/>
        <v>41960419</v>
      </c>
      <c r="R10" s="47"/>
      <c r="S10" s="48"/>
      <c r="U10" s="38"/>
    </row>
    <row r="11" spans="1:21" x14ac:dyDescent="0.3">
      <c r="A11" s="27">
        <v>1063002</v>
      </c>
      <c r="B11" s="28" t="s">
        <v>50</v>
      </c>
      <c r="C11" s="28" t="s">
        <v>51</v>
      </c>
      <c r="D11" s="30" t="s">
        <v>52</v>
      </c>
      <c r="E11" s="31" t="s">
        <v>53</v>
      </c>
      <c r="F11" s="32">
        <v>602</v>
      </c>
      <c r="G11" s="33">
        <v>32000000</v>
      </c>
      <c r="H11" s="33">
        <f>3500000+3500000+3500000+3500000</f>
        <v>14000000</v>
      </c>
      <c r="I11" s="33">
        <f>-35000-46000</f>
        <v>-81000</v>
      </c>
      <c r="J11" s="33"/>
      <c r="K11" s="33"/>
      <c r="L11" s="34"/>
      <c r="M11" s="34"/>
      <c r="N11" s="34"/>
      <c r="O11" s="35"/>
      <c r="P11" s="33">
        <f>I11+J11-K11-L11-M11-N11</f>
        <v>-81000</v>
      </c>
      <c r="Q11" s="33">
        <f t="shared" si="1"/>
        <v>-81000</v>
      </c>
      <c r="R11" s="39"/>
      <c r="S11" s="40"/>
      <c r="U11" s="38"/>
    </row>
    <row r="12" spans="1:21" x14ac:dyDescent="0.3">
      <c r="A12" s="27">
        <v>1063002</v>
      </c>
      <c r="B12" s="28" t="s">
        <v>50</v>
      </c>
      <c r="C12" s="28" t="s">
        <v>51</v>
      </c>
      <c r="D12" s="30" t="s">
        <v>52</v>
      </c>
      <c r="E12" s="31" t="s">
        <v>53</v>
      </c>
      <c r="F12" s="32">
        <v>602</v>
      </c>
      <c r="G12" s="33"/>
      <c r="H12" s="33"/>
      <c r="I12" s="33">
        <f>432282+1027872+1524372+1786203</f>
        <v>4770729</v>
      </c>
      <c r="J12" s="33"/>
      <c r="K12" s="33"/>
      <c r="L12" s="34"/>
      <c r="M12" s="34">
        <v>2864</v>
      </c>
      <c r="N12" s="34">
        <f>43618+1109</f>
        <v>44727</v>
      </c>
      <c r="O12" s="35"/>
      <c r="P12" s="33">
        <f>I12+J12-K12-L12-M12-N12</f>
        <v>4723138</v>
      </c>
      <c r="Q12" s="33">
        <f t="shared" si="1"/>
        <v>4723138</v>
      </c>
      <c r="R12" s="39"/>
      <c r="S12" s="40"/>
      <c r="U12" s="38"/>
    </row>
    <row r="13" spans="1:21" x14ac:dyDescent="0.3">
      <c r="A13" s="27">
        <v>1063002</v>
      </c>
      <c r="B13" s="28" t="s">
        <v>50</v>
      </c>
      <c r="C13" s="28" t="s">
        <v>51</v>
      </c>
      <c r="D13" s="30" t="s">
        <v>52</v>
      </c>
      <c r="E13" s="31"/>
      <c r="F13" s="32">
        <v>606</v>
      </c>
      <c r="G13" s="33">
        <v>155000</v>
      </c>
      <c r="H13" s="33">
        <v>155000</v>
      </c>
      <c r="I13" s="33"/>
      <c r="J13" s="33"/>
      <c r="K13" s="33"/>
      <c r="L13" s="34"/>
      <c r="M13" s="34"/>
      <c r="N13" s="34"/>
      <c r="O13" s="35"/>
      <c r="P13" s="33"/>
      <c r="Q13" s="33"/>
      <c r="R13" s="39"/>
      <c r="S13" s="40"/>
      <c r="U13" s="38"/>
    </row>
    <row r="14" spans="1:21" x14ac:dyDescent="0.3">
      <c r="A14" s="41">
        <v>1063002</v>
      </c>
      <c r="B14" s="42" t="s">
        <v>50</v>
      </c>
      <c r="C14" s="42" t="s">
        <v>51</v>
      </c>
      <c r="D14" s="43" t="s">
        <v>52</v>
      </c>
      <c r="E14" s="44"/>
      <c r="F14" s="45">
        <v>6029999</v>
      </c>
      <c r="G14" s="46">
        <f>SUM(G11:G13)</f>
        <v>32155000</v>
      </c>
      <c r="H14" s="46">
        <f t="shared" ref="H14:I14" si="3">SUM(H11:H13)</f>
        <v>14155000</v>
      </c>
      <c r="I14" s="46">
        <f t="shared" si="3"/>
        <v>4689729</v>
      </c>
      <c r="J14" s="46">
        <f t="shared" ref="J14:S14" si="4">SUM(J11:J11)</f>
        <v>0</v>
      </c>
      <c r="K14" s="46">
        <f t="shared" si="4"/>
        <v>0</v>
      </c>
      <c r="L14" s="46">
        <f>SUM(L11:L13)</f>
        <v>0</v>
      </c>
      <c r="M14" s="46">
        <f>SUM(M11:M12)</f>
        <v>2864</v>
      </c>
      <c r="N14" s="46">
        <f>SUM(N11:N12)</f>
        <v>44727</v>
      </c>
      <c r="O14" s="46">
        <f t="shared" si="4"/>
        <v>0</v>
      </c>
      <c r="P14" s="46">
        <f t="shared" si="0"/>
        <v>4642138</v>
      </c>
      <c r="Q14" s="46">
        <f t="shared" si="1"/>
        <v>4642138</v>
      </c>
      <c r="R14" s="47">
        <f t="shared" si="4"/>
        <v>0</v>
      </c>
      <c r="S14" s="48">
        <f t="shared" si="4"/>
        <v>0</v>
      </c>
      <c r="U14" s="38"/>
    </row>
    <row r="15" spans="1:21" x14ac:dyDescent="0.3">
      <c r="A15" s="41">
        <v>1063002</v>
      </c>
      <c r="B15" s="49" t="s">
        <v>50</v>
      </c>
      <c r="C15" s="49" t="s">
        <v>51</v>
      </c>
      <c r="D15" s="50" t="s">
        <v>52</v>
      </c>
      <c r="E15" s="44" t="s">
        <v>53</v>
      </c>
      <c r="F15" s="45" t="s">
        <v>56</v>
      </c>
      <c r="G15" s="46">
        <f>G16+G17</f>
        <v>4000000</v>
      </c>
      <c r="H15" s="46">
        <f>1000000+1000000+1000000+1000000</f>
        <v>4000000</v>
      </c>
      <c r="I15" s="46">
        <f>SUM(I16:I17)</f>
        <v>1956000</v>
      </c>
      <c r="J15" s="46"/>
      <c r="K15" s="46"/>
      <c r="L15" s="46">
        <v>0</v>
      </c>
      <c r="M15" s="46"/>
      <c r="N15" s="46"/>
      <c r="O15" s="46"/>
      <c r="P15" s="33">
        <f>I15+J15-K15-L15-M15-N15</f>
        <v>1956000</v>
      </c>
      <c r="Q15" s="33">
        <f t="shared" si="1"/>
        <v>1956000</v>
      </c>
      <c r="R15" s="47"/>
      <c r="S15" s="48"/>
    </row>
    <row r="16" spans="1:21" x14ac:dyDescent="0.3">
      <c r="A16" s="27">
        <v>1063002</v>
      </c>
      <c r="B16" s="28" t="s">
        <v>50</v>
      </c>
      <c r="C16" s="28" t="s">
        <v>51</v>
      </c>
      <c r="D16" s="30" t="s">
        <v>52</v>
      </c>
      <c r="E16" s="31" t="s">
        <v>57</v>
      </c>
      <c r="F16" s="32">
        <v>231</v>
      </c>
      <c r="G16" s="33">
        <v>3800000</v>
      </c>
      <c r="H16" s="51">
        <v>0</v>
      </c>
      <c r="I16" s="33">
        <v>1956000</v>
      </c>
      <c r="J16" s="33"/>
      <c r="K16" s="33"/>
      <c r="L16" s="34"/>
      <c r="M16" s="33"/>
      <c r="N16" s="34"/>
      <c r="O16" s="33"/>
      <c r="P16" s="33">
        <f t="shared" ref="P16" si="5">I16+J16-K16-L16-M16-N16</f>
        <v>1956000</v>
      </c>
      <c r="Q16" s="33">
        <f t="shared" si="1"/>
        <v>1956000</v>
      </c>
      <c r="R16" s="39"/>
      <c r="S16" s="52"/>
    </row>
    <row r="17" spans="1:19" x14ac:dyDescent="0.3">
      <c r="A17" s="27">
        <v>1063002</v>
      </c>
      <c r="B17" s="28" t="s">
        <v>50</v>
      </c>
      <c r="C17" s="28" t="s">
        <v>51</v>
      </c>
      <c r="D17" s="30" t="s">
        <v>52</v>
      </c>
      <c r="E17" s="31" t="s">
        <v>58</v>
      </c>
      <c r="F17" s="32">
        <v>231</v>
      </c>
      <c r="G17" s="33">
        <v>200000</v>
      </c>
      <c r="H17" s="51">
        <v>0</v>
      </c>
      <c r="I17" s="33">
        <v>0</v>
      </c>
      <c r="J17" s="33"/>
      <c r="K17" s="33"/>
      <c r="L17" s="34"/>
      <c r="M17" s="33"/>
      <c r="N17" s="33"/>
      <c r="O17" s="33"/>
      <c r="P17" s="33">
        <f>I17+J17-K17-L17-M17-N17</f>
        <v>0</v>
      </c>
      <c r="Q17" s="33">
        <f t="shared" si="1"/>
        <v>0</v>
      </c>
      <c r="R17" s="39"/>
      <c r="S17" s="52"/>
    </row>
    <row r="18" spans="1:19" x14ac:dyDescent="0.3">
      <c r="A18" s="41">
        <v>1063002</v>
      </c>
      <c r="B18" s="42" t="s">
        <v>50</v>
      </c>
      <c r="C18" s="42" t="s">
        <v>51</v>
      </c>
      <c r="D18" s="43" t="s">
        <v>52</v>
      </c>
      <c r="E18" s="44"/>
      <c r="F18" s="45">
        <v>2399999</v>
      </c>
      <c r="G18" s="46">
        <f>G15</f>
        <v>4000000</v>
      </c>
      <c r="H18" s="46">
        <f>H15</f>
        <v>4000000</v>
      </c>
      <c r="I18" s="46">
        <f t="shared" ref="I18:O18" si="6">SUM(I16:I17)</f>
        <v>1956000</v>
      </c>
      <c r="J18" s="46">
        <f t="shared" si="6"/>
        <v>0</v>
      </c>
      <c r="K18" s="46">
        <f t="shared" si="6"/>
        <v>0</v>
      </c>
      <c r="L18" s="46">
        <f t="shared" si="6"/>
        <v>0</v>
      </c>
      <c r="M18" s="46">
        <f t="shared" si="6"/>
        <v>0</v>
      </c>
      <c r="N18" s="46">
        <f t="shared" si="6"/>
        <v>0</v>
      </c>
      <c r="O18" s="46">
        <f t="shared" si="6"/>
        <v>0</v>
      </c>
      <c r="P18" s="46">
        <f>I18+J18-K18-L18-M18-N18</f>
        <v>1956000</v>
      </c>
      <c r="Q18" s="46">
        <f>O18+P18</f>
        <v>1956000</v>
      </c>
      <c r="R18" s="46">
        <f>SUM(R15:R15)</f>
        <v>0</v>
      </c>
      <c r="S18" s="53">
        <f>SUM(S15:S15)</f>
        <v>0</v>
      </c>
    </row>
    <row r="19" spans="1:19" x14ac:dyDescent="0.3">
      <c r="A19" s="41">
        <v>1063002</v>
      </c>
      <c r="B19" s="42" t="s">
        <v>50</v>
      </c>
      <c r="C19" s="42" t="s">
        <v>51</v>
      </c>
      <c r="D19" s="43" t="s">
        <v>52</v>
      </c>
      <c r="E19" s="44"/>
      <c r="F19" s="45">
        <v>466</v>
      </c>
      <c r="G19" s="46">
        <v>0</v>
      </c>
      <c r="H19" s="46"/>
      <c r="I19" s="46"/>
      <c r="J19" s="46"/>
      <c r="K19" s="46">
        <v>0</v>
      </c>
      <c r="L19" s="46"/>
      <c r="M19" s="46"/>
      <c r="N19" s="46"/>
      <c r="O19" s="46"/>
      <c r="P19" s="33">
        <f t="shared" si="0"/>
        <v>0</v>
      </c>
      <c r="Q19" s="33">
        <f t="shared" si="1"/>
        <v>0</v>
      </c>
      <c r="R19" s="46"/>
      <c r="S19" s="53"/>
    </row>
    <row r="20" spans="1:19" ht="16.2" thickBot="1" x14ac:dyDescent="0.35">
      <c r="A20" s="54">
        <v>1063002</v>
      </c>
      <c r="B20" s="55" t="s">
        <v>50</v>
      </c>
      <c r="C20" s="55" t="s">
        <v>51</v>
      </c>
      <c r="D20" s="56" t="s">
        <v>52</v>
      </c>
      <c r="E20" s="57"/>
      <c r="F20" s="58"/>
      <c r="G20" s="51">
        <f>SUM(G19)</f>
        <v>0</v>
      </c>
      <c r="H20" s="51">
        <f t="shared" ref="H20:S20" si="7">SUM(H19)</f>
        <v>0</v>
      </c>
      <c r="I20" s="51">
        <f t="shared" si="7"/>
        <v>0</v>
      </c>
      <c r="J20" s="51">
        <f t="shared" si="7"/>
        <v>0</v>
      </c>
      <c r="K20" s="51">
        <f t="shared" si="7"/>
        <v>0</v>
      </c>
      <c r="L20" s="51">
        <f t="shared" si="7"/>
        <v>0</v>
      </c>
      <c r="M20" s="51">
        <f t="shared" si="7"/>
        <v>0</v>
      </c>
      <c r="N20" s="51">
        <f t="shared" si="7"/>
        <v>0</v>
      </c>
      <c r="O20" s="51"/>
      <c r="P20" s="33">
        <f t="shared" si="0"/>
        <v>0</v>
      </c>
      <c r="Q20" s="33">
        <f t="shared" si="1"/>
        <v>0</v>
      </c>
      <c r="R20" s="51">
        <f t="shared" si="7"/>
        <v>0</v>
      </c>
      <c r="S20" s="59">
        <f t="shared" si="7"/>
        <v>0</v>
      </c>
    </row>
    <row r="21" spans="1:19" ht="16.2" thickBot="1" x14ac:dyDescent="0.35">
      <c r="A21" s="60" t="s">
        <v>59</v>
      </c>
      <c r="B21" s="61"/>
      <c r="C21" s="61"/>
      <c r="D21" s="61"/>
      <c r="E21" s="61"/>
      <c r="F21" s="62"/>
      <c r="G21" s="63">
        <f>G10+G14+G15</f>
        <v>191755000</v>
      </c>
      <c r="H21" s="63">
        <f>H10+H14+H18</f>
        <v>74155000</v>
      </c>
      <c r="I21" s="63">
        <f>I10+I14+I15</f>
        <v>60259872</v>
      </c>
      <c r="J21" s="63">
        <f>J10+J14+J18+J20</f>
        <v>0</v>
      </c>
      <c r="K21" s="63">
        <f>K10+K14+K18+K20</f>
        <v>0</v>
      </c>
      <c r="L21" s="64">
        <f t="shared" ref="L21:S21" si="8">L10+L14+L18</f>
        <v>0</v>
      </c>
      <c r="M21" s="64">
        <f t="shared" si="8"/>
        <v>17656368</v>
      </c>
      <c r="N21" s="64">
        <f t="shared" si="8"/>
        <v>44727</v>
      </c>
      <c r="O21" s="64">
        <f t="shared" si="8"/>
        <v>5999780</v>
      </c>
      <c r="P21" s="64">
        <f t="shared" si="8"/>
        <v>42558777</v>
      </c>
      <c r="Q21" s="64">
        <f t="shared" si="8"/>
        <v>48558557</v>
      </c>
      <c r="R21" s="64">
        <f t="shared" si="8"/>
        <v>0</v>
      </c>
      <c r="S21" s="65">
        <f t="shared" si="8"/>
        <v>0</v>
      </c>
    </row>
    <row r="22" spans="1:19" x14ac:dyDescent="0.3">
      <c r="A22" s="66"/>
      <c r="B22" s="67"/>
      <c r="C22" s="66"/>
      <c r="D22" s="67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8"/>
      <c r="Q22" s="66"/>
      <c r="R22" s="66"/>
      <c r="S22" s="66"/>
    </row>
    <row r="23" spans="1:19" x14ac:dyDescent="0.3">
      <c r="A23" s="90"/>
      <c r="B23" s="90"/>
      <c r="C23" s="90"/>
      <c r="D23" s="90"/>
      <c r="E23" s="90"/>
      <c r="F23" s="90"/>
      <c r="G23" s="96"/>
      <c r="H23" s="96"/>
      <c r="I23" s="97"/>
      <c r="J23" s="97"/>
      <c r="K23" s="97"/>
      <c r="L23" s="69"/>
      <c r="M23" s="69"/>
      <c r="N23" s="97"/>
      <c r="O23" s="97"/>
      <c r="P23" s="97"/>
      <c r="Q23" s="97"/>
      <c r="R23" s="97"/>
      <c r="S23" s="97"/>
    </row>
    <row r="24" spans="1:19" x14ac:dyDescent="0.3">
      <c r="A24" s="15"/>
      <c r="B24" s="14"/>
      <c r="C24" s="15"/>
      <c r="D24" s="14"/>
      <c r="E24" s="70"/>
      <c r="F24" s="71"/>
      <c r="G24" s="71"/>
      <c r="H24" s="72"/>
      <c r="I24" s="72"/>
      <c r="J24" s="71"/>
      <c r="K24" s="71"/>
      <c r="L24" s="11"/>
      <c r="M24" s="11"/>
      <c r="N24" s="15"/>
      <c r="O24" s="15"/>
      <c r="P24" s="73"/>
      <c r="Q24" s="74"/>
      <c r="R24" s="11"/>
      <c r="S24" s="11"/>
    </row>
    <row r="25" spans="1:19" x14ac:dyDescent="0.3">
      <c r="B25" s="90"/>
      <c r="C25" s="90"/>
      <c r="D25" s="90"/>
      <c r="E25" s="90"/>
      <c r="F25" s="75"/>
      <c r="G25" s="90"/>
      <c r="H25" s="90"/>
      <c r="I25" s="90"/>
      <c r="J25" s="90"/>
      <c r="K25" s="90"/>
      <c r="L25" s="15"/>
      <c r="M25" s="15"/>
      <c r="N25" s="90"/>
      <c r="O25" s="90"/>
      <c r="P25" s="90"/>
      <c r="Q25" s="90"/>
      <c r="R25" s="90"/>
      <c r="S25" s="90"/>
    </row>
    <row r="27" spans="1:19" x14ac:dyDescent="0.3">
      <c r="M27" s="76"/>
    </row>
    <row r="28" spans="1:19" x14ac:dyDescent="0.3">
      <c r="M28" s="76"/>
      <c r="N28" s="76"/>
    </row>
    <row r="29" spans="1:19" x14ac:dyDescent="0.3">
      <c r="I29" s="77"/>
    </row>
    <row r="30" spans="1:19" x14ac:dyDescent="0.3">
      <c r="H30" s="90"/>
      <c r="I30" s="90"/>
      <c r="J30" s="90"/>
      <c r="K30" s="90"/>
      <c r="L30" s="90"/>
      <c r="M30" s="90"/>
      <c r="N30" s="90"/>
      <c r="O30" s="90"/>
      <c r="P30" s="90"/>
    </row>
    <row r="31" spans="1:19" x14ac:dyDescent="0.3">
      <c r="H31" s="15"/>
      <c r="I31" s="14"/>
      <c r="J31" s="15"/>
      <c r="K31" s="14"/>
      <c r="L31" s="70"/>
      <c r="M31" s="71"/>
    </row>
    <row r="32" spans="1:19" x14ac:dyDescent="0.3">
      <c r="I32" s="90"/>
      <c r="J32" s="90"/>
      <c r="K32" s="90"/>
      <c r="L32" s="90"/>
      <c r="M32" s="75"/>
    </row>
  </sheetData>
  <mergeCells count="15">
    <mergeCell ref="I32:L32"/>
    <mergeCell ref="B25:E25"/>
    <mergeCell ref="G25:H25"/>
    <mergeCell ref="I25:K25"/>
    <mergeCell ref="N25:P25"/>
    <mergeCell ref="Q25:S25"/>
    <mergeCell ref="H30:M30"/>
    <mergeCell ref="N30:P30"/>
    <mergeCell ref="E4:N4"/>
    <mergeCell ref="R6:S6"/>
    <mergeCell ref="A23:F23"/>
    <mergeCell ref="G23:H23"/>
    <mergeCell ref="I23:K23"/>
    <mergeCell ref="N23:P23"/>
    <mergeCell ref="Q23:S2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Shpenzime faktike total </vt:lpstr>
      <vt:lpstr>Evinca e shpenzimeve analitike</vt:lpstr>
      <vt:lpstr>'Shpenzime faktike total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2019-05-15T09:55:31Z</cp:lastPrinted>
  <dcterms:created xsi:type="dcterms:W3CDTF">2018-01-08T10:12:33Z</dcterms:created>
  <dcterms:modified xsi:type="dcterms:W3CDTF">2019-11-04T07:53:43Z</dcterms:modified>
</cp:coreProperties>
</file>